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599" activeTab="0"/>
  </bookViews>
  <sheets>
    <sheet name="Лист1" sheetId="1" r:id="rId1"/>
    <sheet name="раздел II" sheetId="2" r:id="rId2"/>
    <sheet name="раздел III" sheetId="3" r:id="rId3"/>
    <sheet name="раздел III 2" sheetId="4" r:id="rId4"/>
    <sheet name="раздел III 1" sheetId="5" r:id="rId5"/>
  </sheets>
  <definedNames/>
  <calcPr fullCalcOnLoad="1"/>
</workbook>
</file>

<file path=xl/sharedStrings.xml><?xml version="1.0" encoding="utf-8"?>
<sst xmlns="http://schemas.openxmlformats.org/spreadsheetml/2006/main" count="722" uniqueCount="283">
  <si>
    <t>Приложение</t>
  </si>
  <si>
    <t>к Порядку составления и утверждения плана</t>
  </si>
  <si>
    <t>УТВЕРЖДАЮ</t>
  </si>
  <si>
    <t>(наименование должности лица, утверждающего План)</t>
  </si>
  <si>
    <t>(подпись)</t>
  </si>
  <si>
    <t>(расшифровка подписи)</t>
  </si>
  <si>
    <t>План финансово-хозяйственной деятельности</t>
  </si>
  <si>
    <t>на 20</t>
  </si>
  <si>
    <t>год</t>
  </si>
  <si>
    <t>КОДЫ</t>
  </si>
  <si>
    <t>Форма по КФД</t>
  </si>
  <si>
    <t>Дата</t>
  </si>
  <si>
    <t>по ОКПО</t>
  </si>
  <si>
    <t>Юридический адрес</t>
  </si>
  <si>
    <t>1.3. Перечень оказываемых услуг (выполняемых работ), осуществляемых на платной основе:</t>
  </si>
  <si>
    <t>Наименование показателя</t>
  </si>
  <si>
    <t>Сумма</t>
  </si>
  <si>
    <t>I. Нефинансовые активы, всего:</t>
  </si>
  <si>
    <t>из них:</t>
  </si>
  <si>
    <t>в том числе:</t>
  </si>
  <si>
    <t>II. Финансовые активы, всего:</t>
  </si>
  <si>
    <t>III. Обязательства, всего:</t>
  </si>
  <si>
    <t>3.1. Просроченная кредиторская задолженность</t>
  </si>
  <si>
    <t>заработная плата</t>
  </si>
  <si>
    <t>прочие выплаты</t>
  </si>
  <si>
    <t>услуги связи</t>
  </si>
  <si>
    <t>транспортные услуги</t>
  </si>
  <si>
    <t>коммунальные услуги</t>
  </si>
  <si>
    <t>прочие работы, услуги</t>
  </si>
  <si>
    <t>Х</t>
  </si>
  <si>
    <t>900</t>
  </si>
  <si>
    <t>210</t>
  </si>
  <si>
    <t>211</t>
  </si>
  <si>
    <t>212</t>
  </si>
  <si>
    <t>213</t>
  </si>
  <si>
    <t>220</t>
  </si>
  <si>
    <t>221</t>
  </si>
  <si>
    <t>222</t>
  </si>
  <si>
    <t>223</t>
  </si>
  <si>
    <t>224</t>
  </si>
  <si>
    <t>225</t>
  </si>
  <si>
    <t>226</t>
  </si>
  <si>
    <t>300</t>
  </si>
  <si>
    <t>310</t>
  </si>
  <si>
    <t>320</t>
  </si>
  <si>
    <t>340</t>
  </si>
  <si>
    <t>Исполнитель</t>
  </si>
  <si>
    <t>телефон</t>
  </si>
  <si>
    <t>ИНН / КПП</t>
  </si>
  <si>
    <t>75095366</t>
  </si>
  <si>
    <t>4703076988/ 470301001</t>
  </si>
  <si>
    <t>муниципального автономного учреждения</t>
  </si>
  <si>
    <t>Фактический адрес</t>
  </si>
  <si>
    <t>Администрация муниципального образования «Всеволожский муниципальный район»                                      Ленинградской области.</t>
  </si>
  <si>
    <t>ОГРН</t>
  </si>
  <si>
    <t>1054700042220</t>
  </si>
  <si>
    <t xml:space="preserve">Код по ОКВЭД </t>
  </si>
  <si>
    <t xml:space="preserve">70.31.1; 70.31.2; 74.20; 74.20.1; 74.20.11; 74.20.31; 74.20.35; 74.20.36; 74.84.
70.31.1.; 70.31.2; 74.20; 74.20.1;
74.20.11; 74.20.31; 74.20.35; 74.20.36; 74.84.
</t>
  </si>
  <si>
    <t xml:space="preserve">188640, Ленинградская область, Всеволожский район, г. Всеволожск,                                          Колтушское шоссе 138.
</t>
  </si>
  <si>
    <t>Операции по счету, открытому в кредитной организации</t>
  </si>
  <si>
    <t xml:space="preserve">I. Сведения о деятельности муниципального автономного учреждения </t>
  </si>
  <si>
    <t>1.1. Цели деятельности муниципального автономного учреждения:</t>
  </si>
  <si>
    <t>1.2. Виды деятельности муниципального автономного учреждения:</t>
  </si>
  <si>
    <t>1.</t>
  </si>
  <si>
    <t>2.</t>
  </si>
  <si>
    <t>2.1.</t>
  </si>
  <si>
    <t>2.2.</t>
  </si>
  <si>
    <t>2.3.</t>
  </si>
  <si>
    <t>3.</t>
  </si>
  <si>
    <t>4.</t>
  </si>
  <si>
    <t>290</t>
  </si>
  <si>
    <t xml:space="preserve">№ </t>
  </si>
  <si>
    <t>начисления на выплаты по оплате труда</t>
  </si>
  <si>
    <t>арендная плата за пользование имуществом</t>
  </si>
  <si>
    <t>работы, услуги по содержанию имущества</t>
  </si>
  <si>
    <t>130</t>
  </si>
  <si>
    <t>180</t>
  </si>
  <si>
    <t>100</t>
  </si>
  <si>
    <t>Планируемый остаток средств на начало планируемого года:</t>
  </si>
  <si>
    <t>170</t>
  </si>
  <si>
    <t>3.4.1.</t>
  </si>
  <si>
    <t>3.4.2.</t>
  </si>
  <si>
    <t>Аналитический код поступлений, выбытий объектов учета</t>
  </si>
  <si>
    <t xml:space="preserve">Директор   автономного муниципального учреждения </t>
  </si>
  <si>
    <t>Главный бухгалтер автономного муниципального  учреждения</t>
  </si>
  <si>
    <t>3.4.3.</t>
  </si>
  <si>
    <t>II. Показатели финансового состояния автономного муниципального  учреждения</t>
  </si>
  <si>
    <t xml:space="preserve">Наименование </t>
  </si>
  <si>
    <t>автономного</t>
  </si>
  <si>
    <t>муниципального  учреждения</t>
  </si>
  <si>
    <t>финансово-хозяйственной деятельности автономного</t>
  </si>
  <si>
    <t xml:space="preserve">муниципального учреждения </t>
  </si>
  <si>
    <t xml:space="preserve">Директор </t>
  </si>
  <si>
    <t>автономного муниципального  учреждения</t>
  </si>
  <si>
    <t>Собственник имущества автономного муниципального учреждения</t>
  </si>
  <si>
    <t>Доценко Владимир Витальевич</t>
  </si>
  <si>
    <t>Главный бухгалтер</t>
  </si>
  <si>
    <t xml:space="preserve"> Телягисова Ольга Викторовна</t>
  </si>
  <si>
    <t xml:space="preserve">188645, Ленинградская область, Всеволожский район, г. Всеволожск,                             МКР «Южный», ул. Невская д. 10.                                                                                                          Т/Ф 8-813-70-40-702,    8-813-70-41-372; </t>
  </si>
  <si>
    <t>http://www.amuazio.ru,  e-mail: muazio@land.ru</t>
  </si>
  <si>
    <t>В.В. Доценко</t>
  </si>
  <si>
    <t xml:space="preserve">                                 </t>
  </si>
  <si>
    <t>1.Автономное учреждение самостоятельно оказывает заявителям услуги, которые являются необходимыми и обязательными для оказания муниципальных услуг в сфере земельно-имущественных отношений, градостроительной деятельности и оказываются за счет заявителя, в соответствии с перечнями, утвержденными советом депутатов муниципального образования «Всеволожский муниципальный район» Ленинградской области и представительными органами муниципальных образований, входящих в состав Всеволожского муниципального района, в соответствии с переданными полномочиями:                                                                                                                                                                                                                                                                    1. 1. Работы по формированию и правовой экспертизе пакета документов, необходимого для определения межведомственной земельной комиссией муниципального образования "Всеволожский муниципальный район" Ленинградской области наличия оснований  и условий предоставления земельных участков в собственность, из состава земель, государственная собственность на которые не разграничена гражданам для ведения садоводства, огородничества и дачного хозяйства.                                                                                                                                                                                          1.2. Работы по формированию и правовой экспертизе пакета документов, необходимого для определения межведомственной земельной комиссией муниципального образования "Всеволожский муниципальный район" Ленинградской области наличия оснований и условий предоставления земельных участков в собственность, аренду земельных участков из состава земель, государственная собственность на которые не разграничена гражданам для ИЖС.                                                                                                                                                                                                                                                                                                                                                                      1.3. Работы по формированию и правовой экспертизе пакета документов, необходимого для определения межведомственной земельной комиссией муниципального образования "Всеволожский муниципальный район" Ленинградской области наличия оснований и условий предоставления земельных участков в собственность, постоянное (бессрочное) пользование, безвозмездное пользование, аренду земельных участков из состава земель, государственная собственность на которые не разграничена юридическим (физическим) лицам  под проектирование и размещение (эксплуатацию) объектов гражданского, промышленного и коммунального назначения, инженерного оборудования и благоустройства.                                                                                                                                       1.4. Формирование и правовая экспертиза пакета документов, необходимых для утверждения схемы расположения участка на кадастровом плане или кадастровой карте соответствующей территории в муниципальном образовании "Всеволожский муниципальный район" Ленинградской области.                                                                                                                                                                                                                                                                                      2. Кроме заданий  учредителя  и  обязательств  Автономное учреждение по своему усмотрению вправе выполнять работы,  оказывать услуги, относящиеся к его основной деятельности,  для граждан и юридических лиц за плату и на одинаковых  при   оказании   однородных   услуг   условиях   в   порядке, установленном федеральными законами:                                                                                                                                                                 2.1. Оформление комплекта документов на приватизацию жилого помещения.                                                                                   2.2. Проведение консультаций по оформлению комплекта документов на приватизацию жилого помещения,  по оформлению прав на земельный участок для ИЖС,  консультации по правовым вопросам.                                                                                                                                                                                                                                                                                                      2.3. Юридические услуги.                                                                                                                                                                                             2.4. Геодезические, топографические, и др. специальные работы  при межевании земель, ведении кадастров, при инженерных изысканиях, строительстве и эксплуатации зданий сооружений (за исключением капитального строительства).                                                                                                                                                 2.5. Создание и обновление топографических планов.                                                                                                                                                                        2.6. Оформление градостроительных планов (ГП) земельных участков юридических и физических лиц.          2.7. Оформление  актов выбора земельных участков (землеустроительных дел), с выполнением комплекса согласований в связи с проектированием и строительством объектов гражданского, промышленного и коммунального назначения, инженерного оборудования и благоустройства.</t>
  </si>
  <si>
    <t>Директор АМУ МФЦ ВМР</t>
  </si>
  <si>
    <t xml:space="preserve">АВТОНОМНОЕ МУНИЦИПАЛЬНОЕ УЧРЕЖДЕНИЕ  "МНОГОФУНКЦИОНАЛЬНЫЙ ЦЕНТР" МУНИЦИПАЛЬНОГО ОБРАЗОВАНИЯ «ВСЕВОЛОЖСКИЙ МУНИЦИПАЛЬНЫЙ РАЙОН» ЛЕНИНГРАДСКОЙ ОБЛАСТИ (АМУ МФЦ ВМР)
</t>
  </si>
  <si>
    <t xml:space="preserve">1. Предоставление государственных и муниципальных услуг в соответствии с Федеральным законом от 27.07.2010 №210-ФЗ «Об организации предоставления государственных и муниципальных услуг», иными нормативными правовыми актами Российской Федерации, нормативными правовыми актами Ленинградской области, муниципальными правовыми актами по принципу «одного окна», в соответствии с которым предоставление государственной или муниципальной услуги осуществляется после однократного обращения заявителя с соответствующим запросом, а взаимодействие с органами, предоставляющими государственные услуги, или органами, предоставляющими муниципальные услуги, осуществляется АМУ МФЦ ВМР без участия заявителя в соответствии с нормативными правовыми актами и соглашениями о взаимодействии.                                                                                                                                                 2. Упрощение процедур получения физическими и юридическими лицами массовых, общественно значимых государственных и муниципальных услуг.                                                                                                                            3. Сокращение сроков, упрощение процедур и повышение комфортности получения физическими и юридическими лицами, а также организациями государственных и муниципальных услуг за счет территориального объединения предоставления государственных и муниципальных услуг в едином центре, организации межведомственного обмена информацией, обеспечения планировки и оснащения центра в соответствии со стандартами комфортности предоставления государственных и муниципальных услуг в МФЦ.                                                                                                                                                                                                     4. Повышение уровня удовлетворенности получателей государственных и муниципальных услуг качеством их предоставления.
5. Противодействие коррупции, ликвидация рынка посреднических услуг при предоставлении государственных и муниципальных услуг.
6. Повышение информированности физических и юридических лиц о порядке, способах и условиях получения государственных и муниципальных услуг.                                                                                                                                                                                                           7. Внедрение практики интерактивного взаимодействия с заявителями при предоставлении государственных и муниципальных услуг.
8. Развитие и совершенствование форм межведомственного взаимодействия.
9. Отработка механизмов межведомственного обмена информацией посредством внедрения информационно-коммуникационных технологий.
</t>
  </si>
  <si>
    <r>
      <t xml:space="preserve">Единица измерения: </t>
    </r>
    <r>
      <rPr>
        <b/>
        <sz val="11"/>
        <rFont val="Times New Roman"/>
        <family val="1"/>
      </rPr>
      <t xml:space="preserve"> руб.</t>
    </r>
  </si>
  <si>
    <t>утв. постановлением  администрации муниципального образования                                                                                                       "Всеволожский муниципальный район" Ленинградской области от  25 мая 2011 г. № 1123</t>
  </si>
  <si>
    <t>Доценко В.В.</t>
  </si>
  <si>
    <t>Телягисова О.В.</t>
  </si>
  <si>
    <t>41-372</t>
  </si>
  <si>
    <t>Пряженкова И.М.</t>
  </si>
  <si>
    <t>«______» _________________________ 2012 г.</t>
  </si>
  <si>
    <t>1.1.Общая балансовая стоимость недвижимого муниципального имущества, всего</t>
  </si>
  <si>
    <t>1.1.1. Стоимость недвижимого имущества, закрепленного собственником имущества (учредителем) за АУ на праве оперативного управления:</t>
  </si>
  <si>
    <t>1.1.2. Стоимость недвижимого имущества, приобретенного АУ за счет выделенных собственником имущества (учредителем) средств:</t>
  </si>
  <si>
    <t>1.1.3. Стоимость недвижимого имущества, приобретенного АУ за счет доходов, полученных от платной и иной приносящей доход деятельности:</t>
  </si>
  <si>
    <t xml:space="preserve">1.1.4.Остаточная стоимость недвижимого имущества </t>
  </si>
  <si>
    <t>1.2.Общая балансовая стоимость движимого муниципального имущества, всего:</t>
  </si>
  <si>
    <t>1.2.1.Общая балансовая стоимость особо ценного движимого имущества</t>
  </si>
  <si>
    <t>1.2.2.Остаточная стоимость особо ценного движимого имущества</t>
  </si>
  <si>
    <t xml:space="preserve">2.1.Дебиторская задолженность по доходам, полученным за счет средств бюджета муниципального образования "Всеволожский муниципальный район" ЛО </t>
  </si>
  <si>
    <t>2.2.Дебиторская задолженность по выданным авансам, полученным за счет средств бюджета муниципального образования "Всеволожский муниципальный район" ЛО, всего:</t>
  </si>
  <si>
    <t xml:space="preserve">2.2.1. по выданным авансам на услуги связи </t>
  </si>
  <si>
    <t>2.2.2. по выданным авансам на транспортные услуги</t>
  </si>
  <si>
    <t>2.2.3. по выданным авансам на коммунальные услуги</t>
  </si>
  <si>
    <t>2.2.4. по выданным авансам на услуги по содержанию имущества</t>
  </si>
  <si>
    <t xml:space="preserve">2.2.5. по выданным авансам на прочие услуги </t>
  </si>
  <si>
    <t>2.2.6. по выданным авансам на приобретение основных средств</t>
  </si>
  <si>
    <t>2.2.7. по выданным авансам на приобретение нематериальных активов</t>
  </si>
  <si>
    <t>2.2.8. по выданным авансам на приобретение непроизводственных активов</t>
  </si>
  <si>
    <t>2.2.9. по выданным авансам на приобретение материальных запасов</t>
  </si>
  <si>
    <t>2.2.10. по выданным авансам на прочие расходы</t>
  </si>
  <si>
    <t>2.3.Дебиторская задолженность по выданным авансам, полученным за счет доходов, полученных от платной и иной приносящей доход деятельности, всего:</t>
  </si>
  <si>
    <t xml:space="preserve">2.3.1. по выданным авансам на услуги связи </t>
  </si>
  <si>
    <t>2.3.2. по выданным авансам на транспортные услуги</t>
  </si>
  <si>
    <t>2.3.3. по выданным авансам на коммунальные услуги</t>
  </si>
  <si>
    <t>2.3.4. по выданным авансам на услуги по содержанию имущества</t>
  </si>
  <si>
    <t xml:space="preserve">2.3.5. по выданным авансам на прочие услуги </t>
  </si>
  <si>
    <t>2.3.6. по выданным авансам на приобретение основных средств</t>
  </si>
  <si>
    <t>2.3.7. по выданным авансам на приобретение нематериальных активов</t>
  </si>
  <si>
    <t>2.3.8. по выданным авансам на приобретение непроизводственных активов</t>
  </si>
  <si>
    <t>2.3.9. по выданным авансам на приобретение материальных запасов</t>
  </si>
  <si>
    <t>2.3.10. по выданным авансам на прочие расходы</t>
  </si>
  <si>
    <t>3.2.Кредиторская задолжность по расчетам с поставщиками и подрядчиками за счет средств бюджета муниципального образования "Всеволожский муниципальный район" ЛО, всего:</t>
  </si>
  <si>
    <t>3.2.2. по оплате услуг связи</t>
  </si>
  <si>
    <t>3.2.3. по оплате транспортных услуг</t>
  </si>
  <si>
    <t>3.2.4. по оплате коммунальных услуг</t>
  </si>
  <si>
    <t>3.2.5. по оплате услуг по содержанию имущества</t>
  </si>
  <si>
    <t>3.2.6. по оплате прочих услуг</t>
  </si>
  <si>
    <t xml:space="preserve">3.2.7.по приобретению основных средств </t>
  </si>
  <si>
    <t xml:space="preserve">3.2.8. по приобретению нематериальных активов </t>
  </si>
  <si>
    <t>3.2.9. по приобретению непроизводственных активов</t>
  </si>
  <si>
    <t>3.2.10. по приобретению материальных запасов</t>
  </si>
  <si>
    <t>3.2.11.по оплате прочих расходов</t>
  </si>
  <si>
    <t>3.3.Кредиторская задолжность по расчетам с поставщиками и подрядчиками за доходов, полученных от платной и иной приносящей доход деятельности, всего:</t>
  </si>
  <si>
    <t>3.3.2. по оплате услуг связи</t>
  </si>
  <si>
    <t>3.3.3. по оплате транспортных услуг</t>
  </si>
  <si>
    <t>3.3.4. по оплате коммунальных услуг</t>
  </si>
  <si>
    <t>3.3.5. по оплате услуг по содержанию имущества</t>
  </si>
  <si>
    <t>3.3.6. по оплате прочих услуг</t>
  </si>
  <si>
    <t xml:space="preserve">3.3.7.по приобретению основных средств </t>
  </si>
  <si>
    <t xml:space="preserve">3.3.8. по приобретению нематериальных активов </t>
  </si>
  <si>
    <t>3.3.9. по приобретению непроизводственных активов</t>
  </si>
  <si>
    <t>3.3.10. по приобретению материальных запасов</t>
  </si>
  <si>
    <t>3.3.11.по оплате прочих расходов</t>
  </si>
  <si>
    <t>2.3.1.</t>
  </si>
  <si>
    <t>2.3.2.</t>
  </si>
  <si>
    <t>2.3.3.</t>
  </si>
  <si>
    <t>2.3.4.</t>
  </si>
  <si>
    <t>2.4.</t>
  </si>
  <si>
    <t>градостроительные планы</t>
  </si>
  <si>
    <t>необходимые и обязательные  услуги</t>
  </si>
  <si>
    <t>вознаграждение за организацию торгов</t>
  </si>
  <si>
    <t>2.3.5.</t>
  </si>
  <si>
    <t>акты выбора</t>
  </si>
  <si>
    <t>2.3.6.</t>
  </si>
  <si>
    <t>Прочие доходы</t>
  </si>
  <si>
    <t>2.1.1.</t>
  </si>
  <si>
    <t>2.1.2.</t>
  </si>
  <si>
    <t>2.1.3.</t>
  </si>
  <si>
    <t>Доходы от оказания платных услуг (работ)</t>
  </si>
  <si>
    <t>прочие доходы</t>
  </si>
  <si>
    <t>Доходы от операций с активами</t>
  </si>
  <si>
    <t>4.1.</t>
  </si>
  <si>
    <t>4.2.</t>
  </si>
  <si>
    <t>4.2.1.</t>
  </si>
  <si>
    <t>4.2.2.</t>
  </si>
  <si>
    <t>4.2.3.</t>
  </si>
  <si>
    <t>4.2.4.</t>
  </si>
  <si>
    <t>4.2.5.</t>
  </si>
  <si>
    <t>4.2.6.</t>
  </si>
  <si>
    <t>4.3.</t>
  </si>
  <si>
    <t>4.4.</t>
  </si>
  <si>
    <t>Оплата труда и начисления на выплаты по оплате труда, всего</t>
  </si>
  <si>
    <t>Расходы по приобретению нефинансовых активов</t>
  </si>
  <si>
    <t>2.1.4.</t>
  </si>
  <si>
    <t>140</t>
  </si>
  <si>
    <t>2.4.1.</t>
  </si>
  <si>
    <t>от выбытий основных средств</t>
  </si>
  <si>
    <t>2.4.2.</t>
  </si>
  <si>
    <t xml:space="preserve">от выбытий нематериальных активов </t>
  </si>
  <si>
    <t>410</t>
  </si>
  <si>
    <t>420</t>
  </si>
  <si>
    <t>от выбытий непроизведенных активов</t>
  </si>
  <si>
    <t>2.4.3.</t>
  </si>
  <si>
    <t>2.4.4.</t>
  </si>
  <si>
    <t>2.4.5.</t>
  </si>
  <si>
    <t>430</t>
  </si>
  <si>
    <t>от выбытий материальных запасов</t>
  </si>
  <si>
    <t>от выбытий ценных бумаг, кроме акций</t>
  </si>
  <si>
    <t>440</t>
  </si>
  <si>
    <t>620</t>
  </si>
  <si>
    <t>2.4.6.</t>
  </si>
  <si>
    <t>2.4.7.</t>
  </si>
  <si>
    <t>630</t>
  </si>
  <si>
    <t>от выбытий акций</t>
  </si>
  <si>
    <t>от выбытий иных финансовых активов</t>
  </si>
  <si>
    <t>650</t>
  </si>
  <si>
    <t>субсидии на выполнение муниципального задания</t>
  </si>
  <si>
    <t>субсидии на на иные цели</t>
  </si>
  <si>
    <t>бюджетные инвестиции</t>
  </si>
  <si>
    <t>иные доходы</t>
  </si>
  <si>
    <t xml:space="preserve">III.Показатели по поступлениям и выплатам автономного муниципального учреждения </t>
  </si>
  <si>
    <t>2.5.</t>
  </si>
  <si>
    <t>150</t>
  </si>
  <si>
    <t>приватизация жилых помещений</t>
  </si>
  <si>
    <t>4.1.1.</t>
  </si>
  <si>
    <t>4.1.2.</t>
  </si>
  <si>
    <t>4.1.3.</t>
  </si>
  <si>
    <t>Поступления, всего</t>
  </si>
  <si>
    <t>Доходы от штрафов, пеней, иных сумм принудительного изъятия:</t>
  </si>
  <si>
    <t xml:space="preserve">Безвозмездные поступления от бюджетов: </t>
  </si>
  <si>
    <t>Планируемый остаток средств на конец планируемого года:</t>
  </si>
  <si>
    <t>Выплаты, всего</t>
  </si>
  <si>
    <t>Приобретение работ, услуг, всего</t>
  </si>
  <si>
    <t>Прочие расходы:</t>
  </si>
  <si>
    <t xml:space="preserve"> основных средств</t>
  </si>
  <si>
    <t xml:space="preserve"> нематериальных активов </t>
  </si>
  <si>
    <t>материальных запасов</t>
  </si>
  <si>
    <t>3.4.4.</t>
  </si>
  <si>
    <t>непроизведенных активов</t>
  </si>
  <si>
    <t>330</t>
  </si>
  <si>
    <t>4.5.</t>
  </si>
  <si>
    <t>Безвозмездные перечисления организациям</t>
  </si>
  <si>
    <t>240</t>
  </si>
  <si>
    <t>4.5.1.</t>
  </si>
  <si>
    <t>241</t>
  </si>
  <si>
    <t>безвозмездные перечисления государственным и муниципальным организациям</t>
  </si>
  <si>
    <t>4.6.</t>
  </si>
  <si>
    <t>Социальное обеспечение</t>
  </si>
  <si>
    <t>260</t>
  </si>
  <si>
    <t>262</t>
  </si>
  <si>
    <t>263</t>
  </si>
  <si>
    <t>4.6.1.</t>
  </si>
  <si>
    <t>пособия по социальной помощи населению</t>
  </si>
  <si>
    <t>4.6.2.</t>
  </si>
  <si>
    <t>пенсии, пособия, выплачиваемые организациями сектора государственного управления</t>
  </si>
  <si>
    <t>4.7.</t>
  </si>
  <si>
    <t>500</t>
  </si>
  <si>
    <t>Расходы по приобретению финансовых активов</t>
  </si>
  <si>
    <t>4.7.1.</t>
  </si>
  <si>
    <t>4.7.2.</t>
  </si>
  <si>
    <t>ценных бумаг, кроме акций</t>
  </si>
  <si>
    <t>акций и иных форм участия в капитале</t>
  </si>
  <si>
    <t>520</t>
  </si>
  <si>
    <t>530</t>
  </si>
  <si>
    <t>Справочно:</t>
  </si>
  <si>
    <t>Объем публичных обязательств, всего</t>
  </si>
  <si>
    <t>«______» _________________________ 2013 г.</t>
  </si>
  <si>
    <t>3.2.1. по начислениям на выплаты по оплате труда</t>
  </si>
  <si>
    <t>3.3.1. по начислениям на выплаты по оплате труда</t>
  </si>
  <si>
    <t>3.4. Кредиторская задолжность по прочим расчетам с кредиторами</t>
  </si>
  <si>
    <t>3.3. Кредиторская задолжность по платежам в бюджет</t>
  </si>
  <si>
    <t>Муниципальное  задание</t>
  </si>
  <si>
    <t xml:space="preserve">III.1.Показатели по поступлениям и выплатам автономного муниципального учреждения </t>
  </si>
  <si>
    <t>Платные услуги (работы)</t>
  </si>
  <si>
    <t xml:space="preserve">III.2 Показатели по поступлениям и выплатам автономного муниципального учреждения </t>
  </si>
  <si>
    <t>4.2.6.1</t>
  </si>
  <si>
    <t>прочие работы, услуги (подготовка и организация торгов)</t>
  </si>
  <si>
    <t>«  25   »  марта  2013 г.</t>
  </si>
  <si>
    <t>Протокол заседания наблюдательного совета от "25" марта 2013г.</t>
  </si>
  <si>
    <t xml:space="preserve">Для достижения уставных целей автономное учреждение осуществляет в порядке, установленном действующим законодательством, следующие виды деятельности:                                                                                                           1. Экспертиза документации, необходимой для принятия решений Администрацией в сфере земельно-имущественных отношений.                                                                                                                                                   2. Инвентаризация земельных участков.                                                                                                                            3. Оказание содействия органам местного самоуправления Всеволожского муниципального района в создании и ведении Фонда муниципальных информационных ресурсов в сфере земельно-имущественных отношений.                                                                                                                                                                                     4. Оказание  услуг гражданам и юридическим лицам при:
- формировании схемы расположения земельного участка на кадастровом плане или кадастровой карте соответствующей территории,
- формировании земельных участков, 
- переоформление права пользования ранее предоставленными земельными участками,
- оформлении (продлении) договоров аренды земельных участков,
- оформлении договоров купли-продажи земельных участков,
- оформлении договоров, разрешений на строительство, градостроительных планов,                                                                  - оформлении прав собственности на объекты недвижимости,
- государственном кадастровом учете земельных участков,
- государственной регистрации прав на земельные участки и другие объекты недвижимости,
- приватизации жилых и нежилых помещений, а также мест общего пользования.
                                                                                                                                                                                                                                                       5. Подготовка протоколов, проектов решений и информационное обеспечение работы МВЗК, комиссии по вопросам предоставления земельных участков в аренду на период строительства индивидуального жилого дома с последующим предоставлением земельных участков бесплатно в собственность,  комиссии по комплектованию учреждений, реализующих основную общеобразовательную программу дошкольного образования, участие в их работе, архивирование материалов и документов указанных комиссий.
6. Подготовка, печать, согласование в подразделениях администрации, представление на подпись и регистрация постановлений Администрации по земельно-имущественным и иным вопросам.
7. Подготовка и оформление проектов договоров  аренды на земельные участки и иное недвижимое имущество, документов на продление и расторжение договоров аренды.
8. Подготовка и оформление проектов договоров купли-продажи земельных участков и иного недвижимого имущества.                                                                                                                                                                                                                             9. Подготовка и оформление проектов договоров, разрешений на строительство и градостроительных планов.                                                                                                                                                                                                    10. Оказание услуг по осуществлению государственного кадастрового учета объектов недвижимости, государственной регистрации прав на недвижимое имущество,  оценке недвижимости, предоставлению сведений из Единого государственного реестра прав на недвижимое имущество и сделок с ним (ЕГРП) и Государственного кадастра недвижимости (ГКН), внесению изменений в сведения ЕГРП и ГКН.                                                                  11. Геодезическая, картографическая деятельность.                                                                                                                                       12. Консультативные услуги по юридическим вопросам, представительство в суде, услуги по составлению правовой документации.                                                                                                                                                                                                                                              13. Деятельность по распространению информации на основе банков данных и знаний с использованием информационно-вычислительных сетей.
14. Деятельность по организации и проведению торгов по продаже земельных участков, или права на заключение договоров аренды земельных участков на территории муниципального образования «Всеволожский муниципальный район» Ленинградской области.                                                                                                                                            15. Деятельность по организации и проведению аукционов по продаже муниципального имущества или права на заключение договоров аренды муниципального имущества, находящегося в собственности муниципального образования «Всеволожский муниципальный район» Ленинградской области и муниципальных образований, входящих в состав Всеволожского муниципального района, на основании переданных МФЦ ВМР полномочий.                                                                                                                       16. Деятельность по организации и проведению аукционов на право заключить договор о развитии застроенной территории.
17. Прием и выдача документов, необходимых для предоставления Администрацией гражданам мер социальной поддержки.                                                                                                                                                                                                                      17.1. Прием и выдача документов, необходимых для предоставления гражданам мер социальной поддержки  в виде ежемесячных денежных выплат ветеранам труда, труженикам тыла, жертвам политических репрессий.                                                                                                                                                17.2. Прием и выдача документов, необходимых для предоставления мер социальной поддержки семьям с детьми, проживающим на территории Всеволожского муниципального района, в виде выплат ежемесячных пособий на детей и единовременных пособий при рождении ребенка.                                                                                                                                                                                                     17.3. Прием и выдача документов, необходимых для предоставления государственной социальной помощи малоимущим семьям и малоимущим одиноко проживающим гражданам в виде денежных выплат (социальные пособия, единовременные выплаты, в том числе материальная помощь на погребение) и в натуральной форме.                                                                                                                                                                         17.4. Прием и выдача документов, необходимых для предоставления гражданам единовременной помощи лицам, зарегистрированным по месту жительства в муниципальном районе и состоящим в браке 50, 60, 70 и 75 лет.                                                                                                                                                                                                         17.5. Прием и выдача документов, необходимых для предоставления мер социальной поддержки пенсионерам, а также гражданам, получающими ежемесячную денежную выплату из федерального бюджета и (или) областного бюджета Ленинградской области по проезду в автомобильном транспорте общего и пригородного сообщения Ленинградской области, а также в железнодорожном транспорте пригородного сообщения по территории Ленинградской области и Санкт-Петербурга.                                                                                                                                                                                                 
17.6. Прием и выдача документов, необходимых для предоставления мер социальной поддержки по оплате жилья и коммунальных услуг ветеранам труда, жертвам социальных репрессий.                                                                            17.7. Прием и выдача документов, необходимых для предоставления мер социальной поддержки по оплате жилья и коммунальных услуг специалистам бюджетной сферы, работающим в сельской местности, в виде ежемесячных денежных компенсаций.                                                                                                                                                            17.8. Прием и выдача документов, необходимых для предоставления мер социальной поддержки по оплате жилищно-коммунальных услуг гражданам, подвергшимся радиационному воздействию вследствие катастрофы на Чернобыльской АЭС, аварии на производственном объединении «Маяк», ядерных испытаний на Семипалатинском полигоне и гражданами из подразделений особого риска, а также отдельным категориям граждан из числа ветеранов и инвалидов, проживающим в муниципальном районе.                                                                                                                                                                                                                                                   17.9. Прием и выдача документов, необходимых для предоставления ежегодной денежной выплаты гражданам, награжденным нагрудным знаком «Почетный донор России» или нагрудным знаком «Почетный донор СССР»
17.10. Прием и выдача документов, необходимых для выплаты компенсаций страховых премий по договору обязательного страхования гражданской ответственности владельцев транспортных средств, получивших транспортные средства через органы социальной защиты населения.                                                                                          17.11. Прием и выдача документов, необходимых для предоставления социальных пособий на погребение в случаях, если умерший не работал и не являлся пенсионером, а также в случае рождения мертвого ребенка по истечении 196 дней беременности.
17.12. Прием и выдача документов, необходимых для предоставления мер социальной поддержки гражданам, достигшим пенсионного возраста, имеющим доходы с учетом получаемой пенсии, ежемесячных денежных выплат и компенсаций из средств областного и федерального бюджетов ниже величины прожиточного минимума, установленной для пенсионеров в Ленинградской области, в виде ежемесячной денежной доплаты.                                                                                                                    17.13. Прием и выдача документов, необходимых для получения карточек транспортного обслуживания установленного образца гражданами, получающими ежемесячную денежную выплату из областного бюджета, а также пенсионерами, получающими пенсию в соответствии с федеральным законодательством, за исключением лиц, отказавшихся от набора социальных услуг, для оформления проездного документа (билета) на железнодорожном транспорте пригородного сообщения.                                                                                                                   17.14. Прием и выдача документов, необходимых для предоставления мер социальной поддержки многодетным семьям в виде ежемесячной денежной компенсации на оплату жилого помещения и коммунальных услуг в размере 30% от размера стандарта стоимости жилищно-коммунальных услуг по городским и сельским поселениям муниципального образования, установленного на одного члена семьи, состоящей из трех и более человек.
17.15. Прием и выдача документов, необходимых для присвоения звания «Ветеран труда» и выдаче удостоверений «Ветеран труда».                                                                                                                          17.16. Прием и выдача документов, необходимых для предоставления мер социальной поддержки многодетным семьям в виде ежегодной денежной компенсации на каждого из детей, обучающихся в образовательных учреждениях (но не старше 18 лет), на приобретение комплекта детской (подростковой) одежды для посещения школьных занятий, а также школьно-письменных принадлежностей.                                                                                                                                                           17.17. Прием и выдача документов, необходимых для предоставления мер социальной поддержки многодетным семьям в виде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учреждений.                                                           17.18. Прием и выдача документов, необходимых для предоставления мер социальной поддержки в виде расходов на бесплатное изготовление и ремонт зубных протезов (кроме расходов на оплату стоимости драгоценных металлов и металлокерамики) ветеранам труда,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либо награжденным орденами и медалями СССР за самоотверженный труд в период Великой Отечественной войны, жертвам политических репрессий.
17.19. Прием и выдача документов, необходимых для предоставления субсидий на оплату жилого помещения и коммунальных услуг гражданам, имеющим право на их получение в соответствии с жилищным законодательством.                                                                                                                                                                     17.20. Прием и выдача документов, необходимых для предоставления ежемесячной компенсации на полноценное питание беременным женщинам, кормящими матерям, детям в возрасте до трех лет в семьях  со среднедушевым доходом, размер которого не превышает величины прожиточного минимума на душу населения, установленного в Ленинградской области.                                                                                                                                                          17.21. Прием и выдача документов, необходимых для комплектования учреждений, реализующих основную общеобразовательную программу дошкольного образования.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</si>
</sst>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7">
    <font>
      <sz val="10"/>
      <name val="Arial Cyr"/>
      <family val="0"/>
    </font>
    <font>
      <sz val="11"/>
      <name val="Times New Roman"/>
      <family val="1"/>
    </font>
    <font>
      <sz val="8"/>
      <name val="Times New Roman"/>
      <family val="1"/>
    </font>
    <font>
      <sz val="7"/>
      <name val="Times New Roman"/>
      <family val="1"/>
    </font>
    <font>
      <b/>
      <sz val="11"/>
      <name val="Times New Roman"/>
      <family val="1"/>
    </font>
    <font>
      <b/>
      <sz val="14"/>
      <name val="Times New Roman"/>
      <family val="1"/>
    </font>
    <font>
      <sz val="14"/>
      <name val="Times New Roman"/>
      <family val="1"/>
    </font>
    <font>
      <b/>
      <sz val="12"/>
      <name val="Times New Roman"/>
      <family val="1"/>
    </font>
    <font>
      <sz val="12"/>
      <name val="Times New Roman"/>
      <family val="1"/>
    </font>
    <font>
      <b/>
      <sz val="8"/>
      <name val="Times New Roman"/>
      <family val="1"/>
    </font>
    <font>
      <b/>
      <sz val="10"/>
      <name val="Times New Roman"/>
      <family val="1"/>
    </font>
    <font>
      <sz val="11"/>
      <name val="Arial Cyr"/>
      <family val="0"/>
    </font>
    <font>
      <sz val="10"/>
      <name val="Times New Roman"/>
      <family val="1"/>
    </font>
    <font>
      <sz val="11"/>
      <name val="Arial"/>
      <family val="2"/>
    </font>
    <font>
      <sz val="9"/>
      <name val="Times New Roman"/>
      <family val="1"/>
    </font>
    <font>
      <b/>
      <sz val="10"/>
      <name val="Arial Cyr"/>
      <family val="0"/>
    </font>
    <font>
      <sz val="9"/>
      <name val="Arial Cyr"/>
      <family val="0"/>
    </font>
    <font>
      <b/>
      <sz val="9"/>
      <name val="Arial Cyr"/>
      <family val="0"/>
    </font>
    <font>
      <b/>
      <sz val="11"/>
      <name val="Arial"/>
      <family val="2"/>
    </font>
    <font>
      <b/>
      <sz val="12"/>
      <name val="Arial"/>
      <family val="2"/>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00">
    <xf numFmtId="0" fontId="0" fillId="0" borderId="0" xfId="0" applyAlignment="1">
      <alignment/>
    </xf>
    <xf numFmtId="0" fontId="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1" fillId="0" borderId="0" xfId="0" applyFont="1" applyBorder="1" applyAlignment="1">
      <alignment vertical="center"/>
    </xf>
    <xf numFmtId="0" fontId="1" fillId="0" borderId="0" xfId="0" applyFont="1" applyAlignment="1">
      <alignment vertical="center"/>
    </xf>
    <xf numFmtId="0" fontId="5" fillId="0" borderId="0" xfId="0" applyFont="1" applyBorder="1" applyAlignment="1">
      <alignment horizontal="left" vertical="center"/>
    </xf>
    <xf numFmtId="0" fontId="1" fillId="0" borderId="0" xfId="0" applyFont="1" applyAlignment="1">
      <alignment horizontal="left" vertical="center" wrapText="1"/>
    </xf>
    <xf numFmtId="0" fontId="4" fillId="0" borderId="0" xfId="0" applyFont="1" applyAlignment="1">
      <alignment horizontal="left" vertical="center"/>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3" xfId="0" applyFont="1" applyBorder="1" applyAlignment="1">
      <alignment horizontal="left" vertical="center"/>
    </xf>
    <xf numFmtId="49" fontId="1" fillId="0" borderId="0" xfId="0" applyNumberFormat="1" applyFont="1" applyBorder="1" applyAlignment="1">
      <alignment horizontal="center" vertical="center"/>
    </xf>
    <xf numFmtId="0" fontId="11" fillId="0" borderId="0" xfId="0" applyFont="1" applyAlignment="1">
      <alignment/>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vertical="center" wrapText="1"/>
    </xf>
    <xf numFmtId="49" fontId="4" fillId="33" borderId="10" xfId="0" applyNumberFormat="1" applyFont="1" applyFill="1" applyBorder="1" applyAlignment="1">
      <alignment horizontal="center" vertical="center"/>
    </xf>
    <xf numFmtId="0" fontId="4" fillId="0" borderId="10" xfId="0" applyFont="1" applyBorder="1" applyAlignment="1">
      <alignment vertical="center"/>
    </xf>
    <xf numFmtId="0" fontId="4" fillId="33" borderId="10" xfId="0" applyFont="1" applyFill="1" applyBorder="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4" fontId="15" fillId="0" borderId="0" xfId="0" applyNumberFormat="1" applyFont="1" applyAlignment="1">
      <alignment/>
    </xf>
    <xf numFmtId="0" fontId="0" fillId="0" borderId="0" xfId="0" applyBorder="1" applyAlignment="1">
      <alignment/>
    </xf>
    <xf numFmtId="0" fontId="0" fillId="0" borderId="0" xfId="0" applyBorder="1" applyAlignment="1">
      <alignment/>
    </xf>
    <xf numFmtId="0" fontId="1" fillId="0" borderId="0" xfId="0" applyFont="1" applyAlignment="1">
      <alignment vertical="center" wrapText="1"/>
    </xf>
    <xf numFmtId="0" fontId="0" fillId="0" borderId="0" xfId="0" applyAlignment="1">
      <alignment horizontal="left"/>
    </xf>
    <xf numFmtId="49" fontId="1" fillId="34" borderId="10" xfId="0" applyNumberFormat="1" applyFont="1" applyFill="1" applyBorder="1" applyAlignment="1">
      <alignment horizontal="center" vertical="center"/>
    </xf>
    <xf numFmtId="0" fontId="13" fillId="35" borderId="10" xfId="0" applyFont="1" applyFill="1" applyBorder="1" applyAlignment="1">
      <alignment vertical="center"/>
    </xf>
    <xf numFmtId="49" fontId="1" fillId="35" borderId="10" xfId="0" applyNumberFormat="1" applyFont="1" applyFill="1" applyBorder="1" applyAlignment="1">
      <alignment horizontal="center" vertical="center"/>
    </xf>
    <xf numFmtId="0" fontId="18" fillId="35" borderId="10" xfId="0" applyFont="1" applyFill="1" applyBorder="1" applyAlignment="1">
      <alignment vertical="center"/>
    </xf>
    <xf numFmtId="49" fontId="1" fillId="35" borderId="15" xfId="0" applyNumberFormat="1" applyFont="1" applyFill="1" applyBorder="1" applyAlignment="1">
      <alignment horizontal="center" vertical="center"/>
    </xf>
    <xf numFmtId="0" fontId="4" fillId="0" borderId="14" xfId="0" applyFont="1" applyBorder="1" applyAlignment="1">
      <alignment vertical="center"/>
    </xf>
    <xf numFmtId="49" fontId="4" fillId="36" borderId="10" xfId="0" applyNumberFormat="1" applyFont="1" applyFill="1" applyBorder="1" applyAlignment="1">
      <alignment horizontal="center" vertical="center"/>
    </xf>
    <xf numFmtId="0" fontId="4" fillId="36" borderId="10" xfId="0" applyFont="1" applyFill="1" applyBorder="1" applyAlignment="1">
      <alignment vertical="center"/>
    </xf>
    <xf numFmtId="49" fontId="1" fillId="36" borderId="11" xfId="0" applyNumberFormat="1" applyFont="1" applyFill="1" applyBorder="1" applyAlignment="1">
      <alignment horizontal="center" vertical="center"/>
    </xf>
    <xf numFmtId="49" fontId="1" fillId="35" borderId="11" xfId="0" applyNumberFormat="1" applyFont="1" applyFill="1" applyBorder="1" applyAlignment="1">
      <alignment horizontal="center" vertical="center"/>
    </xf>
    <xf numFmtId="0" fontId="19" fillId="35" borderId="10" xfId="0" applyFont="1" applyFill="1" applyBorder="1" applyAlignment="1">
      <alignment vertical="center"/>
    </xf>
    <xf numFmtId="14" fontId="1" fillId="0" borderId="10" xfId="0" applyNumberFormat="1" applyFont="1" applyBorder="1" applyAlignment="1">
      <alignment vertical="center"/>
    </xf>
    <xf numFmtId="14" fontId="4" fillId="0" borderId="10" xfId="0" applyNumberFormat="1" applyFont="1" applyBorder="1" applyAlignment="1">
      <alignment vertical="center"/>
    </xf>
    <xf numFmtId="14" fontId="1" fillId="0" borderId="0" xfId="0" applyNumberFormat="1" applyFont="1" applyBorder="1" applyAlignment="1">
      <alignment vertical="center"/>
    </xf>
    <xf numFmtId="0" fontId="1" fillId="0" borderId="0" xfId="0" applyFont="1" applyBorder="1" applyAlignment="1">
      <alignment horizontal="left" vertical="center"/>
    </xf>
    <xf numFmtId="2" fontId="1" fillId="0" borderId="0" xfId="0" applyNumberFormat="1" applyFont="1" applyBorder="1" applyAlignment="1">
      <alignment horizontal="center" vertical="center"/>
    </xf>
    <xf numFmtId="2" fontId="0" fillId="0" borderId="0" xfId="0" applyNumberFormat="1" applyAlignment="1">
      <alignment/>
    </xf>
    <xf numFmtId="2" fontId="0" fillId="0" borderId="0" xfId="0" applyNumberFormat="1" applyAlignment="1">
      <alignment horizontal="left"/>
    </xf>
    <xf numFmtId="49" fontId="1" fillId="35" borderId="11" xfId="0" applyNumberFormat="1" applyFont="1" applyFill="1" applyBorder="1" applyAlignment="1">
      <alignment horizontal="center" vertical="center"/>
    </xf>
    <xf numFmtId="0" fontId="18" fillId="35" borderId="10" xfId="0" applyFont="1" applyFill="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center"/>
    </xf>
    <xf numFmtId="0" fontId="1" fillId="0" borderId="0" xfId="0" applyFont="1" applyAlignment="1">
      <alignment horizontal="left" vertical="center"/>
    </xf>
    <xf numFmtId="0" fontId="4" fillId="0" borderId="0" xfId="0" applyFont="1" applyBorder="1" applyAlignment="1">
      <alignment horizontal="left" vertical="center" wrapText="1"/>
    </xf>
    <xf numFmtId="0" fontId="7" fillId="0" borderId="0" xfId="0" applyFont="1" applyAlignment="1">
      <alignment horizontal="center" vertical="center"/>
    </xf>
    <xf numFmtId="0" fontId="10" fillId="0" borderId="0" xfId="0" applyFont="1" applyBorder="1" applyAlignment="1">
      <alignment horizontal="center" wrapText="1"/>
    </xf>
    <xf numFmtId="0" fontId="1" fillId="0" borderId="0" xfId="0" applyFont="1" applyAlignment="1">
      <alignment horizontal="center" vertical="center"/>
    </xf>
    <xf numFmtId="49" fontId="9" fillId="0" borderId="11" xfId="0" applyNumberFormat="1" applyFont="1" applyBorder="1" applyAlignment="1">
      <alignment horizontal="left" vertical="center" wrapText="1"/>
    </xf>
    <xf numFmtId="49" fontId="9" fillId="0" borderId="16" xfId="0" applyNumberFormat="1" applyFont="1" applyBorder="1" applyAlignment="1">
      <alignment horizontal="left" vertical="center" wrapText="1"/>
    </xf>
    <xf numFmtId="49" fontId="9" fillId="0" borderId="17" xfId="0" applyNumberFormat="1" applyFont="1" applyBorder="1" applyAlignment="1">
      <alignment horizontal="left" vertical="center" wrapText="1"/>
    </xf>
    <xf numFmtId="49" fontId="9" fillId="0" borderId="18"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19" xfId="0" applyNumberFormat="1" applyFont="1" applyBorder="1" applyAlignment="1">
      <alignment horizontal="left"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49" fontId="1" fillId="0" borderId="11"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0" fontId="4" fillId="0" borderId="13" xfId="0" applyFont="1" applyBorder="1" applyAlignment="1">
      <alignment horizontal="left" vertical="center"/>
    </xf>
    <xf numFmtId="49" fontId="1" fillId="0" borderId="10"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left" vertical="center"/>
    </xf>
    <xf numFmtId="0" fontId="14" fillId="0" borderId="0" xfId="0" applyFont="1" applyAlignment="1">
      <alignment horizontal="left" wrapText="1"/>
    </xf>
    <xf numFmtId="0" fontId="2" fillId="0" borderId="0" xfId="0" applyFont="1" applyAlignment="1">
      <alignment horizontal="right" vertical="center" wrapText="1"/>
    </xf>
    <xf numFmtId="0" fontId="3" fillId="0" borderId="0" xfId="0" applyFont="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5" fillId="0" borderId="0" xfId="0" applyFont="1" applyAlignment="1">
      <alignment vertical="center" wrapText="1"/>
    </xf>
    <xf numFmtId="0" fontId="15" fillId="0" borderId="13" xfId="0" applyFont="1" applyBorder="1" applyAlignment="1">
      <alignment vertical="center" wrapText="1"/>
    </xf>
    <xf numFmtId="0" fontId="0" fillId="0" borderId="10" xfId="0" applyBorder="1" applyAlignment="1">
      <alignment horizontal="center"/>
    </xf>
    <xf numFmtId="0" fontId="15" fillId="33" borderId="20" xfId="0" applyFont="1" applyFill="1" applyBorder="1" applyAlignment="1">
      <alignment horizontal="left"/>
    </xf>
    <xf numFmtId="0" fontId="15" fillId="33" borderId="21" xfId="0" applyFont="1" applyFill="1" applyBorder="1" applyAlignment="1">
      <alignment horizontal="left"/>
    </xf>
    <xf numFmtId="0" fontId="15" fillId="33" borderId="22" xfId="0" applyFont="1" applyFill="1" applyBorder="1" applyAlignment="1">
      <alignment horizontal="left"/>
    </xf>
    <xf numFmtId="2" fontId="0" fillId="33" borderId="20" xfId="0" applyNumberFormat="1" applyFill="1" applyBorder="1" applyAlignment="1">
      <alignment horizontal="center"/>
    </xf>
    <xf numFmtId="0" fontId="0" fillId="33" borderId="22" xfId="0" applyFill="1" applyBorder="1" applyAlignment="1">
      <alignment horizontal="center"/>
    </xf>
    <xf numFmtId="0" fontId="16" fillId="0" borderId="10" xfId="0" applyFont="1" applyBorder="1" applyAlignment="1">
      <alignment horizontal="left"/>
    </xf>
    <xf numFmtId="0" fontId="16" fillId="0" borderId="20" xfId="0" applyFont="1" applyBorder="1" applyAlignment="1">
      <alignment horizontal="left"/>
    </xf>
    <xf numFmtId="0" fontId="16" fillId="0" borderId="21" xfId="0" applyFont="1" applyBorder="1" applyAlignment="1">
      <alignment horizontal="left"/>
    </xf>
    <xf numFmtId="0" fontId="16" fillId="0" borderId="22" xfId="0" applyFont="1" applyBorder="1" applyAlignment="1">
      <alignment horizontal="left"/>
    </xf>
    <xf numFmtId="0" fontId="16" fillId="0" borderId="20" xfId="0" applyFont="1" applyBorder="1" applyAlignment="1">
      <alignment horizontal="left" wrapText="1"/>
    </xf>
    <xf numFmtId="0" fontId="16" fillId="0" borderId="21" xfId="0" applyFont="1" applyBorder="1" applyAlignment="1">
      <alignment horizontal="left" wrapText="1"/>
    </xf>
    <xf numFmtId="0" fontId="16" fillId="0" borderId="22" xfId="0" applyFont="1" applyBorder="1" applyAlignment="1">
      <alignment horizontal="left" wrapText="1"/>
    </xf>
    <xf numFmtId="0" fontId="16" fillId="0" borderId="10" xfId="0" applyFont="1" applyBorder="1" applyAlignment="1">
      <alignment horizontal="left" wrapText="1"/>
    </xf>
    <xf numFmtId="0" fontId="15" fillId="33" borderId="20" xfId="0" applyFont="1" applyFill="1" applyBorder="1" applyAlignment="1">
      <alignment horizontal="left" wrapText="1"/>
    </xf>
    <xf numFmtId="0" fontId="15" fillId="33" borderId="21" xfId="0" applyFont="1" applyFill="1" applyBorder="1" applyAlignment="1">
      <alignment horizontal="left" wrapText="1"/>
    </xf>
    <xf numFmtId="0" fontId="15" fillId="33" borderId="22" xfId="0" applyFont="1" applyFill="1"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0" fontId="0" fillId="0" borderId="22" xfId="0" applyBorder="1" applyAlignment="1">
      <alignment horizontal="left" wrapText="1"/>
    </xf>
    <xf numFmtId="14" fontId="16" fillId="0" borderId="10" xfId="0" applyNumberFormat="1" applyFont="1" applyBorder="1" applyAlignment="1">
      <alignment horizontal="left" wrapText="1"/>
    </xf>
    <xf numFmtId="0" fontId="17" fillId="33" borderId="20" xfId="0" applyFont="1" applyFill="1" applyBorder="1" applyAlignment="1">
      <alignment horizontal="left" wrapText="1"/>
    </xf>
    <xf numFmtId="0" fontId="17" fillId="33" borderId="21" xfId="0" applyFont="1" applyFill="1" applyBorder="1" applyAlignment="1">
      <alignment horizontal="left" wrapText="1"/>
    </xf>
    <xf numFmtId="0" fontId="17" fillId="33" borderId="22" xfId="0" applyFont="1" applyFill="1" applyBorder="1" applyAlignment="1">
      <alignment horizontal="left" wrapText="1"/>
    </xf>
    <xf numFmtId="2" fontId="0" fillId="0" borderId="10" xfId="0" applyNumberFormat="1" applyBorder="1" applyAlignment="1">
      <alignment horizontal="center" wrapText="1"/>
    </xf>
    <xf numFmtId="2" fontId="0" fillId="33" borderId="10" xfId="0" applyNumberFormat="1" applyFill="1" applyBorder="1" applyAlignment="1">
      <alignment horizontal="center" wrapText="1"/>
    </xf>
    <xf numFmtId="0" fontId="16" fillId="34" borderId="10" xfId="0" applyFont="1" applyFill="1" applyBorder="1" applyAlignment="1">
      <alignment horizontal="left" wrapText="1"/>
    </xf>
    <xf numFmtId="2" fontId="0" fillId="34" borderId="10" xfId="0" applyNumberFormat="1" applyFill="1" applyBorder="1" applyAlignment="1">
      <alignment horizontal="center" wrapText="1"/>
    </xf>
    <xf numFmtId="0" fontId="16" fillId="34" borderId="10" xfId="0" applyFont="1" applyFill="1" applyBorder="1" applyAlignment="1">
      <alignment horizontal="left"/>
    </xf>
    <xf numFmtId="0" fontId="2" fillId="0" borderId="0" xfId="0" applyFont="1" applyAlignment="1">
      <alignment horizontal="center" vertical="top"/>
    </xf>
    <xf numFmtId="0" fontId="2" fillId="0" borderId="16" xfId="0" applyFont="1" applyBorder="1" applyAlignment="1">
      <alignment horizontal="center" vertical="center"/>
    </xf>
    <xf numFmtId="0" fontId="1" fillId="0" borderId="0" xfId="0" applyFont="1" applyAlignment="1">
      <alignment horizontal="center" vertical="center" wrapText="1"/>
    </xf>
    <xf numFmtId="2" fontId="1" fillId="0" borderId="20" xfId="0" applyNumberFormat="1" applyFont="1" applyBorder="1" applyAlignment="1">
      <alignment horizontal="center" vertical="center"/>
    </xf>
    <xf numFmtId="2" fontId="1" fillId="0" borderId="22" xfId="0" applyNumberFormat="1" applyFont="1" applyBorder="1" applyAlignment="1">
      <alignment horizontal="center" vertical="center"/>
    </xf>
    <xf numFmtId="0" fontId="1" fillId="35" borderId="20" xfId="0" applyFont="1" applyFill="1" applyBorder="1" applyAlignment="1">
      <alignment horizontal="left" vertical="center" wrapText="1"/>
    </xf>
    <xf numFmtId="0" fontId="1" fillId="35" borderId="21" xfId="0" applyFont="1" applyFill="1" applyBorder="1" applyAlignment="1">
      <alignment horizontal="left" vertical="center" wrapText="1"/>
    </xf>
    <xf numFmtId="0" fontId="1" fillId="35" borderId="22" xfId="0" applyFont="1" applyFill="1" applyBorder="1" applyAlignment="1">
      <alignment horizontal="left" vertical="center" wrapText="1"/>
    </xf>
    <xf numFmtId="0" fontId="4" fillId="35" borderId="20" xfId="0" applyFont="1" applyFill="1" applyBorder="1" applyAlignment="1">
      <alignment horizontal="left"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7" fillId="0" borderId="22" xfId="0" applyFont="1" applyBorder="1" applyAlignment="1">
      <alignment horizontal="left" vertical="center" wrapText="1"/>
    </xf>
    <xf numFmtId="0" fontId="12" fillId="0" borderId="10" xfId="0" applyFont="1" applyBorder="1" applyAlignment="1">
      <alignment horizontal="left" vertical="center"/>
    </xf>
    <xf numFmtId="2" fontId="1" fillId="35" borderId="18" xfId="0" applyNumberFormat="1" applyFont="1" applyFill="1" applyBorder="1" applyAlignment="1">
      <alignment horizontal="center" vertical="center"/>
    </xf>
    <xf numFmtId="2" fontId="1" fillId="35" borderId="19" xfId="0" applyNumberFormat="1" applyFont="1" applyFill="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2" xfId="0" applyFont="1" applyBorder="1" applyAlignment="1">
      <alignment horizontal="left" vertical="center" wrapText="1"/>
    </xf>
    <xf numFmtId="0" fontId="4" fillId="0" borderId="20"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2" fillId="35" borderId="20" xfId="0" applyFont="1" applyFill="1" applyBorder="1" applyAlignment="1">
      <alignment horizontal="left" vertical="center" wrapText="1"/>
    </xf>
    <xf numFmtId="0" fontId="12" fillId="35" borderId="21" xfId="0" applyFont="1" applyFill="1" applyBorder="1" applyAlignment="1">
      <alignment horizontal="left" vertical="center" wrapText="1"/>
    </xf>
    <xf numFmtId="0" fontId="12" fillId="35" borderId="22" xfId="0" applyFont="1" applyFill="1" applyBorder="1" applyAlignment="1">
      <alignment horizontal="left" vertical="center" wrapText="1"/>
    </xf>
    <xf numFmtId="0" fontId="20" fillId="0" borderId="20" xfId="0" applyFont="1" applyBorder="1" applyAlignment="1">
      <alignment horizontal="left" vertical="center"/>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4" fillId="0" borderId="10" xfId="0" applyFont="1" applyBorder="1" applyAlignment="1">
      <alignment horizontal="left" vertical="center" wrapText="1"/>
    </xf>
    <xf numFmtId="2" fontId="1" fillId="0" borderId="10" xfId="0" applyNumberFormat="1" applyFont="1" applyBorder="1" applyAlignment="1">
      <alignment horizontal="center" vertical="center"/>
    </xf>
    <xf numFmtId="0" fontId="7" fillId="36" borderId="20" xfId="0" applyFont="1" applyFill="1" applyBorder="1" applyAlignment="1">
      <alignment horizontal="left" vertical="center" wrapText="1"/>
    </xf>
    <xf numFmtId="0" fontId="7" fillId="36" borderId="21" xfId="0" applyFont="1" applyFill="1" applyBorder="1" applyAlignment="1">
      <alignment horizontal="left" vertical="center" wrapText="1"/>
    </xf>
    <xf numFmtId="2" fontId="4" fillId="33" borderId="10" xfId="0" applyNumberFormat="1" applyFont="1" applyFill="1" applyBorder="1" applyAlignment="1">
      <alignment horizontal="center" vertical="center"/>
    </xf>
    <xf numFmtId="0" fontId="1" fillId="0" borderId="10" xfId="0" applyFont="1" applyBorder="1" applyAlignment="1">
      <alignment horizontal="left" vertical="center" wrapText="1"/>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12" fillId="0" borderId="12" xfId="0" applyFont="1" applyBorder="1" applyAlignment="1">
      <alignment horizontal="left" vertical="center"/>
    </xf>
    <xf numFmtId="0" fontId="1" fillId="0" borderId="20" xfId="0" applyFont="1" applyBorder="1" applyAlignment="1">
      <alignment horizontal="left" vertical="center"/>
    </xf>
    <xf numFmtId="0" fontId="7" fillId="35" borderId="18" xfId="0" applyFont="1" applyFill="1" applyBorder="1" applyAlignment="1">
      <alignment horizontal="left" vertical="center" wrapText="1"/>
    </xf>
    <xf numFmtId="0" fontId="7" fillId="35" borderId="13" xfId="0" applyFont="1" applyFill="1" applyBorder="1" applyAlignment="1">
      <alignment horizontal="left" vertical="center" wrapText="1"/>
    </xf>
    <xf numFmtId="0" fontId="7" fillId="35" borderId="19" xfId="0" applyFont="1" applyFill="1" applyBorder="1" applyAlignment="1">
      <alignment horizontal="left" vertical="center" wrapText="1"/>
    </xf>
    <xf numFmtId="2" fontId="1" fillId="35" borderId="20" xfId="0" applyNumberFormat="1" applyFont="1" applyFill="1" applyBorder="1" applyAlignment="1">
      <alignment horizontal="center" vertical="center"/>
    </xf>
    <xf numFmtId="2" fontId="1" fillId="35" borderId="22" xfId="0" applyNumberFormat="1" applyFont="1" applyFill="1" applyBorder="1" applyAlignment="1">
      <alignment horizontal="center" vertical="center"/>
    </xf>
    <xf numFmtId="0" fontId="4" fillId="35" borderId="11" xfId="0" applyFont="1" applyFill="1" applyBorder="1" applyAlignment="1">
      <alignment horizontal="left" vertical="center"/>
    </xf>
    <xf numFmtId="0" fontId="4" fillId="35" borderId="16" xfId="0" applyFont="1" applyFill="1" applyBorder="1" applyAlignment="1">
      <alignment horizontal="left" vertical="center"/>
    </xf>
    <xf numFmtId="0" fontId="18" fillId="35" borderId="10" xfId="0" applyFont="1" applyFill="1" applyBorder="1" applyAlignment="1">
      <alignment vertical="center"/>
    </xf>
    <xf numFmtId="0" fontId="4" fillId="0" borderId="0" xfId="0" applyFont="1" applyAlignment="1">
      <alignment horizontal="center"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vertical="center" wrapText="1"/>
    </xf>
    <xf numFmtId="0" fontId="2" fillId="0" borderId="10" xfId="0" applyFont="1" applyBorder="1" applyAlignment="1">
      <alignment horizontal="center" vertical="center"/>
    </xf>
    <xf numFmtId="2" fontId="1" fillId="0" borderId="14" xfId="0" applyNumberFormat="1" applyFont="1" applyBorder="1" applyAlignment="1">
      <alignment horizontal="center" vertical="center"/>
    </xf>
    <xf numFmtId="0" fontId="7" fillId="33" borderId="10" xfId="0" applyFont="1" applyFill="1" applyBorder="1" applyAlignment="1">
      <alignment horizontal="left" vertical="center"/>
    </xf>
    <xf numFmtId="0" fontId="4" fillId="35" borderId="11"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3" xfId="0" applyFont="1" applyFill="1" applyBorder="1" applyAlignment="1">
      <alignment horizontal="left" vertical="center" wrapText="1"/>
    </xf>
    <xf numFmtId="49" fontId="1" fillId="35" borderId="11" xfId="0" applyNumberFormat="1" applyFont="1" applyFill="1" applyBorder="1" applyAlignment="1">
      <alignment horizontal="center" vertical="center"/>
    </xf>
    <xf numFmtId="49" fontId="1" fillId="35" borderId="18" xfId="0" applyNumberFormat="1" applyFont="1" applyFill="1" applyBorder="1" applyAlignment="1">
      <alignment horizontal="center" vertical="center"/>
    </xf>
    <xf numFmtId="2" fontId="1" fillId="35" borderId="10" xfId="0" applyNumberFormat="1" applyFont="1" applyFill="1" applyBorder="1" applyAlignment="1">
      <alignment horizontal="center" vertical="center"/>
    </xf>
    <xf numFmtId="0" fontId="1" fillId="0" borderId="12" xfId="0" applyFont="1" applyBorder="1" applyAlignment="1">
      <alignment horizontal="left" vertical="center"/>
    </xf>
    <xf numFmtId="2" fontId="1" fillId="0" borderId="12" xfId="0" applyNumberFormat="1" applyFont="1" applyBorder="1" applyAlignment="1">
      <alignment horizontal="center" vertical="center"/>
    </xf>
    <xf numFmtId="0" fontId="7" fillId="35" borderId="10" xfId="0" applyFont="1" applyFill="1" applyBorder="1" applyAlignment="1">
      <alignment horizontal="left" vertical="center"/>
    </xf>
    <xf numFmtId="0" fontId="1" fillId="0" borderId="11" xfId="0" applyFont="1" applyBorder="1" applyAlignment="1">
      <alignment horizontal="left" vertical="center"/>
    </xf>
    <xf numFmtId="0" fontId="1" fillId="0" borderId="16" xfId="0" applyFont="1" applyBorder="1" applyAlignment="1">
      <alignment horizontal="left" vertical="center"/>
    </xf>
    <xf numFmtId="0" fontId="1" fillId="0" borderId="10" xfId="0" applyFont="1" applyBorder="1" applyAlignment="1">
      <alignment horizontal="left" vertical="center"/>
    </xf>
    <xf numFmtId="0" fontId="7" fillId="35" borderId="20" xfId="0" applyFont="1" applyFill="1" applyBorder="1" applyAlignment="1">
      <alignment horizontal="left" vertical="center" wrapText="1"/>
    </xf>
    <xf numFmtId="0" fontId="7" fillId="35" borderId="21" xfId="0" applyFont="1" applyFill="1" applyBorder="1" applyAlignment="1">
      <alignment horizontal="left" vertical="center" wrapText="1"/>
    </xf>
    <xf numFmtId="0" fontId="7" fillId="35" borderId="22" xfId="0" applyFont="1" applyFill="1" applyBorder="1" applyAlignment="1">
      <alignment horizontal="left" vertical="center" wrapText="1"/>
    </xf>
    <xf numFmtId="0" fontId="1" fillId="0" borderId="12" xfId="0" applyFont="1" applyBorder="1" applyAlignment="1">
      <alignment vertical="center"/>
    </xf>
    <xf numFmtId="0" fontId="1" fillId="0" borderId="14" xfId="0" applyFont="1" applyBorder="1" applyAlignment="1">
      <alignment vertical="center"/>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7" fillId="36" borderId="11" xfId="0" applyFont="1" applyFill="1" applyBorder="1" applyAlignment="1">
      <alignment horizontal="left" vertical="center" wrapText="1"/>
    </xf>
    <xf numFmtId="0" fontId="7" fillId="36" borderId="16" xfId="0" applyFont="1" applyFill="1" applyBorder="1" applyAlignment="1">
      <alignment horizontal="left" vertical="center" wrapText="1"/>
    </xf>
    <xf numFmtId="2" fontId="4" fillId="36" borderId="10" xfId="0" applyNumberFormat="1" applyFont="1" applyFill="1" applyBorder="1" applyAlignment="1">
      <alignment horizontal="center" vertical="center"/>
    </xf>
    <xf numFmtId="0" fontId="4" fillId="0" borderId="13"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8"/>
  </sheetPr>
  <dimension ref="A1:BM255"/>
  <sheetViews>
    <sheetView tabSelected="1" zoomScale="125" zoomScaleNormal="125" zoomScalePageLayoutView="0" workbookViewId="0" topLeftCell="A141">
      <selection activeCell="A81" sqref="A81:BL208"/>
    </sheetView>
  </sheetViews>
  <sheetFormatPr defaultColWidth="1.37890625" defaultRowHeight="12.75"/>
  <cols>
    <col min="1" max="16384" width="1.37890625" style="1" customWidth="1"/>
  </cols>
  <sheetData>
    <row r="1" s="2" customFormat="1" ht="11.25">
      <c r="BL1" s="3" t="s">
        <v>0</v>
      </c>
    </row>
    <row r="2" s="2" customFormat="1" ht="11.25">
      <c r="BL2" s="3" t="s">
        <v>1</v>
      </c>
    </row>
    <row r="3" s="2" customFormat="1" ht="11.25">
      <c r="BL3" s="3" t="s">
        <v>90</v>
      </c>
    </row>
    <row r="4" s="2" customFormat="1" ht="11.25">
      <c r="BL4" s="3" t="s">
        <v>91</v>
      </c>
    </row>
    <row r="5" spans="24:64" s="2" customFormat="1" ht="11.25">
      <c r="X5" s="80" t="s">
        <v>107</v>
      </c>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row>
    <row r="6" spans="24:64" ht="10.5" customHeight="1">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row>
    <row r="7" spans="33:64" ht="15">
      <c r="AG7" s="62" t="s">
        <v>2</v>
      </c>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row>
    <row r="8" spans="33:64" ht="15">
      <c r="AG8" s="82" t="s">
        <v>103</v>
      </c>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row>
    <row r="9" spans="33:64" s="4" customFormat="1" ht="10.5">
      <c r="AG9" s="81" t="s">
        <v>3</v>
      </c>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row>
    <row r="10" spans="33:64" ht="15">
      <c r="AG10" s="82"/>
      <c r="AH10" s="82"/>
      <c r="AI10" s="82"/>
      <c r="AJ10" s="82"/>
      <c r="AK10" s="82"/>
      <c r="AL10" s="82"/>
      <c r="AM10" s="82"/>
      <c r="AN10" s="82"/>
      <c r="AO10" s="82"/>
      <c r="AP10" s="82"/>
      <c r="AQ10" s="82"/>
      <c r="AR10" s="82"/>
      <c r="AS10" s="5"/>
      <c r="AT10" s="83" t="s">
        <v>100</v>
      </c>
      <c r="AU10" s="83"/>
      <c r="AV10" s="83"/>
      <c r="AW10" s="83"/>
      <c r="AX10" s="83"/>
      <c r="AY10" s="83"/>
      <c r="AZ10" s="83"/>
      <c r="BA10" s="83"/>
      <c r="BB10" s="83"/>
      <c r="BC10" s="83"/>
      <c r="BD10" s="83"/>
      <c r="BE10" s="83"/>
      <c r="BF10" s="83"/>
      <c r="BG10" s="83"/>
      <c r="BH10" s="83"/>
      <c r="BI10" s="83"/>
      <c r="BJ10" s="83"/>
      <c r="BK10" s="83"/>
      <c r="BL10" s="83"/>
    </row>
    <row r="11" spans="33:64" s="4" customFormat="1" ht="10.5">
      <c r="AG11" s="81" t="s">
        <v>4</v>
      </c>
      <c r="AH11" s="81"/>
      <c r="AI11" s="81"/>
      <c r="AJ11" s="81"/>
      <c r="AK11" s="81"/>
      <c r="AL11" s="81"/>
      <c r="AM11" s="81"/>
      <c r="AN11" s="81"/>
      <c r="AO11" s="81"/>
      <c r="AP11" s="81"/>
      <c r="AQ11" s="81"/>
      <c r="AR11" s="81"/>
      <c r="AS11" s="6"/>
      <c r="AT11" s="81" t="s">
        <v>5</v>
      </c>
      <c r="AU11" s="81"/>
      <c r="AV11" s="81"/>
      <c r="AW11" s="81"/>
      <c r="AX11" s="81"/>
      <c r="AY11" s="81"/>
      <c r="AZ11" s="81"/>
      <c r="BA11" s="81"/>
      <c r="BB11" s="81"/>
      <c r="BC11" s="81"/>
      <c r="BD11" s="81"/>
      <c r="BE11" s="81"/>
      <c r="BF11" s="81"/>
      <c r="BG11" s="81"/>
      <c r="BH11" s="81"/>
      <c r="BI11" s="81"/>
      <c r="BJ11" s="81"/>
      <c r="BK11" s="81"/>
      <c r="BL11" s="81"/>
    </row>
    <row r="12" spans="33:64" ht="7.5" customHeight="1">
      <c r="AG12" s="79" t="s">
        <v>281</v>
      </c>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row>
    <row r="13" spans="33:64" ht="16.5" customHeight="1">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row>
    <row r="14" spans="1:64" s="7" customFormat="1" ht="18.75">
      <c r="A14" s="77" t="s">
        <v>6</v>
      </c>
      <c r="B14" s="77"/>
      <c r="C14" s="77"/>
      <c r="D14" s="77"/>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row>
    <row r="15" spans="31:35" s="8" customFormat="1" ht="18.75">
      <c r="AE15" s="9" t="s">
        <v>7</v>
      </c>
      <c r="AF15" s="78">
        <v>13</v>
      </c>
      <c r="AG15" s="78"/>
      <c r="AH15" s="78"/>
      <c r="AI15" s="8" t="s">
        <v>8</v>
      </c>
    </row>
    <row r="16" spans="31:34" s="8" customFormat="1" ht="18.75">
      <c r="AE16" s="9"/>
      <c r="AF16" s="13"/>
      <c r="AG16" s="13"/>
      <c r="AH16" s="13"/>
    </row>
    <row r="17" spans="53:64" ht="15">
      <c r="BA17" s="62" t="s">
        <v>9</v>
      </c>
      <c r="BB17" s="62"/>
      <c r="BC17" s="62"/>
      <c r="BD17" s="62"/>
      <c r="BE17" s="62"/>
      <c r="BF17" s="62"/>
      <c r="BG17" s="62"/>
      <c r="BH17" s="62"/>
      <c r="BI17" s="62"/>
      <c r="BJ17" s="62"/>
      <c r="BK17" s="62"/>
      <c r="BL17" s="62"/>
    </row>
    <row r="18" spans="43:64" ht="15">
      <c r="AQ18" s="1" t="s">
        <v>10</v>
      </c>
      <c r="BA18" s="75"/>
      <c r="BB18" s="75"/>
      <c r="BC18" s="75"/>
      <c r="BD18" s="75"/>
      <c r="BE18" s="75"/>
      <c r="BF18" s="75"/>
      <c r="BG18" s="75"/>
      <c r="BH18" s="75"/>
      <c r="BI18" s="75"/>
      <c r="BJ18" s="75"/>
      <c r="BK18" s="75"/>
      <c r="BL18" s="75"/>
    </row>
    <row r="19" spans="1:64" ht="15">
      <c r="A19" s="1" t="s">
        <v>280</v>
      </c>
      <c r="AQ19" s="1" t="s">
        <v>11</v>
      </c>
      <c r="BA19" s="75"/>
      <c r="BB19" s="75"/>
      <c r="BC19" s="75"/>
      <c r="BD19" s="75"/>
      <c r="BE19" s="75"/>
      <c r="BF19" s="75"/>
      <c r="BG19" s="75"/>
      <c r="BH19" s="75"/>
      <c r="BI19" s="75"/>
      <c r="BJ19" s="75"/>
      <c r="BK19" s="75"/>
      <c r="BL19" s="75"/>
    </row>
    <row r="20" spans="53:64" ht="15">
      <c r="BA20" s="75"/>
      <c r="BB20" s="75"/>
      <c r="BC20" s="75"/>
      <c r="BD20" s="75"/>
      <c r="BE20" s="75"/>
      <c r="BF20" s="75"/>
      <c r="BG20" s="75"/>
      <c r="BH20" s="75"/>
      <c r="BI20" s="75"/>
      <c r="BJ20" s="75"/>
      <c r="BK20" s="75"/>
      <c r="BL20" s="75"/>
    </row>
    <row r="21" spans="53:64" ht="15">
      <c r="BA21" s="75"/>
      <c r="BB21" s="75"/>
      <c r="BC21" s="75"/>
      <c r="BD21" s="75"/>
      <c r="BE21" s="75"/>
      <c r="BF21" s="75"/>
      <c r="BG21" s="75"/>
      <c r="BH21" s="75"/>
      <c r="BI21" s="75"/>
      <c r="BJ21" s="75"/>
      <c r="BK21" s="75"/>
      <c r="BL21" s="75"/>
    </row>
    <row r="22" spans="1:64" ht="15">
      <c r="A22" s="1" t="s">
        <v>87</v>
      </c>
      <c r="K22" s="58" t="s">
        <v>88</v>
      </c>
      <c r="L22" s="58"/>
      <c r="M22" s="58"/>
      <c r="N22" s="58"/>
      <c r="O22" s="58"/>
      <c r="P22" s="58"/>
      <c r="Q22" s="58"/>
      <c r="R22" s="58"/>
      <c r="S22" s="58"/>
      <c r="T22" s="58"/>
      <c r="U22" s="58"/>
      <c r="V22" s="58"/>
      <c r="AQ22" s="1" t="s">
        <v>12</v>
      </c>
      <c r="BA22" s="76" t="s">
        <v>49</v>
      </c>
      <c r="BB22" s="76"/>
      <c r="BC22" s="76"/>
      <c r="BD22" s="76"/>
      <c r="BE22" s="76"/>
      <c r="BF22" s="76"/>
      <c r="BG22" s="76"/>
      <c r="BH22" s="76"/>
      <c r="BI22" s="76"/>
      <c r="BJ22" s="76"/>
      <c r="BK22" s="76"/>
      <c r="BL22" s="76"/>
    </row>
    <row r="23" spans="1:64" ht="15">
      <c r="A23" s="1" t="s">
        <v>89</v>
      </c>
      <c r="AQ23" s="62" t="s">
        <v>54</v>
      </c>
      <c r="AR23" s="62"/>
      <c r="AS23" s="62"/>
      <c r="AT23" s="62"/>
      <c r="AU23" s="62"/>
      <c r="AV23" s="62"/>
      <c r="AW23" s="62"/>
      <c r="BA23" s="76" t="s">
        <v>55</v>
      </c>
      <c r="BB23" s="76"/>
      <c r="BC23" s="76"/>
      <c r="BD23" s="76"/>
      <c r="BE23" s="76"/>
      <c r="BF23" s="76"/>
      <c r="BG23" s="76"/>
      <c r="BH23" s="76"/>
      <c r="BI23" s="76"/>
      <c r="BJ23" s="76"/>
      <c r="BK23" s="76"/>
      <c r="BL23" s="76"/>
    </row>
    <row r="24" spans="53:64" ht="15">
      <c r="BA24" s="71"/>
      <c r="BB24" s="72"/>
      <c r="BC24" s="72"/>
      <c r="BD24" s="72"/>
      <c r="BE24" s="72"/>
      <c r="BF24" s="72"/>
      <c r="BG24" s="72"/>
      <c r="BH24" s="72"/>
      <c r="BI24" s="72"/>
      <c r="BJ24" s="72"/>
      <c r="BK24" s="72"/>
      <c r="BL24" s="73"/>
    </row>
    <row r="25" spans="1:64" ht="63" customHeight="1">
      <c r="A25" s="61" t="s">
        <v>104</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BA25" s="75"/>
      <c r="BB25" s="75"/>
      <c r="BC25" s="75"/>
      <c r="BD25" s="75"/>
      <c r="BE25" s="75"/>
      <c r="BF25" s="75"/>
      <c r="BG25" s="75"/>
      <c r="BH25" s="75"/>
      <c r="BI25" s="75"/>
      <c r="BJ25" s="75"/>
      <c r="BK25" s="75"/>
      <c r="BL25" s="75"/>
    </row>
    <row r="26" spans="1:64" ht="27" customHeight="1">
      <c r="A26" s="1" t="s">
        <v>48</v>
      </c>
      <c r="T26" s="74" t="s">
        <v>50</v>
      </c>
      <c r="U26" s="74"/>
      <c r="V26" s="74"/>
      <c r="W26" s="74"/>
      <c r="X26" s="74"/>
      <c r="Y26" s="74"/>
      <c r="Z26" s="74"/>
      <c r="AA26" s="74"/>
      <c r="AB26" s="74"/>
      <c r="AC26" s="74"/>
      <c r="AD26" s="74"/>
      <c r="AE26" s="74"/>
      <c r="AF26" s="74"/>
      <c r="AG26" s="74"/>
      <c r="AH26" s="74"/>
      <c r="AI26" s="74"/>
      <c r="AJ26" s="74"/>
      <c r="AK26" s="74"/>
      <c r="AL26" s="74"/>
      <c r="AM26" s="74"/>
      <c r="AN26" s="74"/>
      <c r="AO26" s="74"/>
      <c r="AP26" s="74"/>
      <c r="BA26" s="63" t="s">
        <v>57</v>
      </c>
      <c r="BB26" s="64"/>
      <c r="BC26" s="64"/>
      <c r="BD26" s="64"/>
      <c r="BE26" s="64"/>
      <c r="BF26" s="64"/>
      <c r="BG26" s="64"/>
      <c r="BH26" s="64"/>
      <c r="BI26" s="64"/>
      <c r="BJ26" s="64"/>
      <c r="BK26" s="64"/>
      <c r="BL26" s="65"/>
    </row>
    <row r="27" spans="1:64" ht="37.5" customHeight="1">
      <c r="A27" s="1" t="s">
        <v>106</v>
      </c>
      <c r="AQ27" s="12" t="s">
        <v>56</v>
      </c>
      <c r="AR27" s="12"/>
      <c r="AS27" s="12"/>
      <c r="AT27" s="12"/>
      <c r="AU27" s="12"/>
      <c r="AV27" s="12"/>
      <c r="AW27" s="12"/>
      <c r="AX27" s="12"/>
      <c r="AY27" s="12"/>
      <c r="BA27" s="66"/>
      <c r="BB27" s="67"/>
      <c r="BC27" s="67"/>
      <c r="BD27" s="67"/>
      <c r="BE27" s="67"/>
      <c r="BF27" s="67"/>
      <c r="BG27" s="67"/>
      <c r="BH27" s="67"/>
      <c r="BI27" s="67"/>
      <c r="BJ27" s="67"/>
      <c r="BK27" s="67"/>
      <c r="BL27" s="68"/>
    </row>
    <row r="28" ht="12" customHeight="1"/>
    <row r="29" spans="1:63" ht="17.25" customHeight="1">
      <c r="A29" s="1" t="s">
        <v>94</v>
      </c>
      <c r="T29" s="11"/>
      <c r="U29" s="11"/>
      <c r="V29" s="11"/>
      <c r="W29" s="11"/>
      <c r="X29" s="11"/>
      <c r="Y29" s="11"/>
      <c r="Z29" s="11"/>
      <c r="AA29" s="11"/>
      <c r="AB29" s="11"/>
      <c r="AC29" s="11"/>
      <c r="AD29" s="11"/>
      <c r="AE29" s="11"/>
      <c r="AF29" s="11"/>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row>
    <row r="30" spans="20:64" ht="24" customHeight="1">
      <c r="T30" s="11"/>
      <c r="U30" s="11"/>
      <c r="V30" s="11"/>
      <c r="W30" s="11"/>
      <c r="X30" s="11"/>
      <c r="Y30" s="11"/>
      <c r="Z30" s="11"/>
      <c r="AA30" s="11"/>
      <c r="AB30" s="11"/>
      <c r="AC30" s="11"/>
      <c r="AD30" s="11"/>
      <c r="AE30" s="59" t="s">
        <v>53</v>
      </c>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row>
    <row r="31" spans="31:64" ht="20.25" customHeight="1">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row>
    <row r="32" ht="15">
      <c r="A32" s="1" t="s">
        <v>13</v>
      </c>
    </row>
    <row r="33" ht="15">
      <c r="A33" s="1" t="s">
        <v>51</v>
      </c>
    </row>
    <row r="34" spans="13:63" ht="24" customHeight="1">
      <c r="M34" s="69" t="s">
        <v>58</v>
      </c>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row>
    <row r="35" spans="13:63" ht="17.25" customHeight="1">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row>
    <row r="36" ht="15">
      <c r="A36" s="1" t="s">
        <v>52</v>
      </c>
    </row>
    <row r="37" ht="15">
      <c r="A37" s="1" t="s">
        <v>93</v>
      </c>
    </row>
    <row r="38" spans="13:63" ht="25.5" customHeight="1">
      <c r="M38" s="69" t="s">
        <v>98</v>
      </c>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row>
    <row r="39" spans="13:63" ht="21" customHeight="1">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row>
    <row r="40" spans="13:63" ht="12" customHeight="1">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row>
    <row r="41" spans="13:63" ht="15">
      <c r="M41" s="57" t="s">
        <v>99</v>
      </c>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row>
    <row r="42" spans="13:63" ht="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row>
    <row r="43" spans="1:63" ht="15">
      <c r="A43" s="1" t="s">
        <v>92</v>
      </c>
      <c r="M43" s="57" t="s">
        <v>95</v>
      </c>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row>
    <row r="44" ht="15">
      <c r="A44" s="1" t="s">
        <v>93</v>
      </c>
    </row>
    <row r="46" spans="1:63" ht="15">
      <c r="A46" s="1" t="s">
        <v>96</v>
      </c>
      <c r="M46" s="57" t="s">
        <v>97</v>
      </c>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row>
    <row r="47" ht="15">
      <c r="A47" s="1" t="s">
        <v>93</v>
      </c>
    </row>
    <row r="49" spans="1:64" s="10" customFormat="1" ht="15.75">
      <c r="A49" s="60" t="s">
        <v>60</v>
      </c>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row>
    <row r="50" ht="15.75" customHeight="1"/>
    <row r="51" spans="1:51" ht="18.75" customHeight="1">
      <c r="A51" s="15" t="s">
        <v>61</v>
      </c>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1:64" ht="15" customHeight="1">
      <c r="A52" s="56" t="s">
        <v>105</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row>
    <row r="53" spans="1:64" ht="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row>
    <row r="54" spans="1:64" ht="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row>
    <row r="55" spans="1:64" ht="15">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row>
    <row r="56" spans="1:64" ht="15">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row>
    <row r="57" spans="1:65" ht="1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1" t="s">
        <v>101</v>
      </c>
    </row>
    <row r="58" spans="1:64" ht="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row>
    <row r="59" spans="1:64" ht="15">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row>
    <row r="60" spans="1:64" ht="15">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row>
    <row r="61" spans="1:64" ht="15">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row>
    <row r="62" spans="1:64" ht="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row>
    <row r="63" spans="1:64" ht="15">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row>
    <row r="64" spans="1:64" ht="15">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row>
    <row r="65" spans="1:64" ht="15">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row>
    <row r="66" spans="1:64" ht="15">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row>
    <row r="67" spans="1:64" ht="1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row>
    <row r="68" spans="1:64" ht="15">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row>
    <row r="69" spans="1:64" ht="15">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row>
    <row r="70" spans="1:64" ht="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row>
    <row r="71" spans="1:64" ht="15">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row>
    <row r="72" spans="1:64" ht="15">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row>
    <row r="73" spans="1:64" ht="15">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row>
    <row r="74" spans="1:64" ht="15">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row>
    <row r="75" spans="1:64" ht="15">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row>
    <row r="76" spans="1:64" ht="15">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row>
    <row r="77" spans="1:64" ht="15">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row>
    <row r="78" spans="1:64" ht="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row>
    <row r="79" spans="1:64" ht="15">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row>
    <row r="80" spans="1:51" ht="19.5" customHeight="1">
      <c r="A80" s="15" t="s">
        <v>62</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64" ht="15" customHeight="1">
      <c r="A81" s="56" t="s">
        <v>282</v>
      </c>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row>
    <row r="82" spans="1:64" ht="1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row>
    <row r="83" spans="1:64" ht="1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row>
    <row r="84" spans="1:64" ht="1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row>
    <row r="85" spans="1:64" ht="1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row>
    <row r="86" spans="1:64" ht="1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row>
    <row r="87" spans="1:64" ht="1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row>
    <row r="88" spans="1:64" ht="1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row>
    <row r="89" spans="1:64" ht="1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row>
    <row r="90" spans="1:64" ht="1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row>
    <row r="91" spans="1:64" ht="1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row>
    <row r="92" spans="1:64" ht="1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c r="AS92" s="56"/>
      <c r="AT92" s="56"/>
      <c r="AU92" s="56"/>
      <c r="AV92" s="56"/>
      <c r="AW92" s="56"/>
      <c r="AX92" s="56"/>
      <c r="AY92" s="56"/>
      <c r="AZ92" s="56"/>
      <c r="BA92" s="56"/>
      <c r="BB92" s="56"/>
      <c r="BC92" s="56"/>
      <c r="BD92" s="56"/>
      <c r="BE92" s="56"/>
      <c r="BF92" s="56"/>
      <c r="BG92" s="56"/>
      <c r="BH92" s="56"/>
      <c r="BI92" s="56"/>
      <c r="BJ92" s="56"/>
      <c r="BK92" s="56"/>
      <c r="BL92" s="56"/>
    </row>
    <row r="93" spans="1:64" ht="1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56"/>
      <c r="BC93" s="56"/>
      <c r="BD93" s="56"/>
      <c r="BE93" s="56"/>
      <c r="BF93" s="56"/>
      <c r="BG93" s="56"/>
      <c r="BH93" s="56"/>
      <c r="BI93" s="56"/>
      <c r="BJ93" s="56"/>
      <c r="BK93" s="56"/>
      <c r="BL93" s="56"/>
    </row>
    <row r="94" spans="1:64" ht="1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6"/>
      <c r="AV94" s="56"/>
      <c r="AW94" s="56"/>
      <c r="AX94" s="56"/>
      <c r="AY94" s="56"/>
      <c r="AZ94" s="56"/>
      <c r="BA94" s="56"/>
      <c r="BB94" s="56"/>
      <c r="BC94" s="56"/>
      <c r="BD94" s="56"/>
      <c r="BE94" s="56"/>
      <c r="BF94" s="56"/>
      <c r="BG94" s="56"/>
      <c r="BH94" s="56"/>
      <c r="BI94" s="56"/>
      <c r="BJ94" s="56"/>
      <c r="BK94" s="56"/>
      <c r="BL94" s="56"/>
    </row>
    <row r="95" spans="1:64" ht="1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56"/>
      <c r="BC95" s="56"/>
      <c r="BD95" s="56"/>
      <c r="BE95" s="56"/>
      <c r="BF95" s="56"/>
      <c r="BG95" s="56"/>
      <c r="BH95" s="56"/>
      <c r="BI95" s="56"/>
      <c r="BJ95" s="56"/>
      <c r="BK95" s="56"/>
      <c r="BL95" s="56"/>
    </row>
    <row r="96" spans="1:64" ht="1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c r="AS96" s="56"/>
      <c r="AT96" s="56"/>
      <c r="AU96" s="56"/>
      <c r="AV96" s="56"/>
      <c r="AW96" s="56"/>
      <c r="AX96" s="56"/>
      <c r="AY96" s="56"/>
      <c r="AZ96" s="56"/>
      <c r="BA96" s="56"/>
      <c r="BB96" s="56"/>
      <c r="BC96" s="56"/>
      <c r="BD96" s="56"/>
      <c r="BE96" s="56"/>
      <c r="BF96" s="56"/>
      <c r="BG96" s="56"/>
      <c r="BH96" s="56"/>
      <c r="BI96" s="56"/>
      <c r="BJ96" s="56"/>
      <c r="BK96" s="56"/>
      <c r="BL96" s="56"/>
    </row>
    <row r="97" spans="1:64" ht="1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c r="AS97" s="56"/>
      <c r="AT97" s="56"/>
      <c r="AU97" s="56"/>
      <c r="AV97" s="56"/>
      <c r="AW97" s="56"/>
      <c r="AX97" s="56"/>
      <c r="AY97" s="56"/>
      <c r="AZ97" s="56"/>
      <c r="BA97" s="56"/>
      <c r="BB97" s="56"/>
      <c r="BC97" s="56"/>
      <c r="BD97" s="56"/>
      <c r="BE97" s="56"/>
      <c r="BF97" s="56"/>
      <c r="BG97" s="56"/>
      <c r="BH97" s="56"/>
      <c r="BI97" s="56"/>
      <c r="BJ97" s="56"/>
      <c r="BK97" s="56"/>
      <c r="BL97" s="56"/>
    </row>
    <row r="98" spans="1:64" ht="1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c r="AS98" s="56"/>
      <c r="AT98" s="56"/>
      <c r="AU98" s="56"/>
      <c r="AV98" s="56"/>
      <c r="AW98" s="56"/>
      <c r="AX98" s="56"/>
      <c r="AY98" s="56"/>
      <c r="AZ98" s="56"/>
      <c r="BA98" s="56"/>
      <c r="BB98" s="56"/>
      <c r="BC98" s="56"/>
      <c r="BD98" s="56"/>
      <c r="BE98" s="56"/>
      <c r="BF98" s="56"/>
      <c r="BG98" s="56"/>
      <c r="BH98" s="56"/>
      <c r="BI98" s="56"/>
      <c r="BJ98" s="56"/>
      <c r="BK98" s="56"/>
      <c r="BL98" s="56"/>
    </row>
    <row r="99" spans="1:64" ht="22.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row>
    <row r="100" spans="1:64" ht="20.2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c r="AS100" s="56"/>
      <c r="AT100" s="56"/>
      <c r="AU100" s="56"/>
      <c r="AV100" s="56"/>
      <c r="AW100" s="56"/>
      <c r="AX100" s="56"/>
      <c r="AY100" s="56"/>
      <c r="AZ100" s="56"/>
      <c r="BA100" s="56"/>
      <c r="BB100" s="56"/>
      <c r="BC100" s="56"/>
      <c r="BD100" s="56"/>
      <c r="BE100" s="56"/>
      <c r="BF100" s="56"/>
      <c r="BG100" s="56"/>
      <c r="BH100" s="56"/>
      <c r="BI100" s="56"/>
      <c r="BJ100" s="56"/>
      <c r="BK100" s="56"/>
      <c r="BL100" s="56"/>
    </row>
    <row r="101" spans="1:64" ht="26.2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c r="AS101" s="56"/>
      <c r="AT101" s="56"/>
      <c r="AU101" s="56"/>
      <c r="AV101" s="56"/>
      <c r="AW101" s="56"/>
      <c r="AX101" s="56"/>
      <c r="AY101" s="56"/>
      <c r="AZ101" s="56"/>
      <c r="BA101" s="56"/>
      <c r="BB101" s="56"/>
      <c r="BC101" s="56"/>
      <c r="BD101" s="56"/>
      <c r="BE101" s="56"/>
      <c r="BF101" s="56"/>
      <c r="BG101" s="56"/>
      <c r="BH101" s="56"/>
      <c r="BI101" s="56"/>
      <c r="BJ101" s="56"/>
      <c r="BK101" s="56"/>
      <c r="BL101" s="56"/>
    </row>
    <row r="102" spans="1:64" ht="1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row>
    <row r="103" spans="1:64" ht="1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c r="AS103" s="56"/>
      <c r="AT103" s="56"/>
      <c r="AU103" s="56"/>
      <c r="AV103" s="56"/>
      <c r="AW103" s="56"/>
      <c r="AX103" s="56"/>
      <c r="AY103" s="56"/>
      <c r="AZ103" s="56"/>
      <c r="BA103" s="56"/>
      <c r="BB103" s="56"/>
      <c r="BC103" s="56"/>
      <c r="BD103" s="56"/>
      <c r="BE103" s="56"/>
      <c r="BF103" s="56"/>
      <c r="BG103" s="56"/>
      <c r="BH103" s="56"/>
      <c r="BI103" s="56"/>
      <c r="BJ103" s="56"/>
      <c r="BK103" s="56"/>
      <c r="BL103" s="56"/>
    </row>
    <row r="104" spans="1:64" ht="1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c r="AS104" s="56"/>
      <c r="AT104" s="56"/>
      <c r="AU104" s="56"/>
      <c r="AV104" s="56"/>
      <c r="AW104" s="56"/>
      <c r="AX104" s="56"/>
      <c r="AY104" s="56"/>
      <c r="AZ104" s="56"/>
      <c r="BA104" s="56"/>
      <c r="BB104" s="56"/>
      <c r="BC104" s="56"/>
      <c r="BD104" s="56"/>
      <c r="BE104" s="56"/>
      <c r="BF104" s="56"/>
      <c r="BG104" s="56"/>
      <c r="BH104" s="56"/>
      <c r="BI104" s="56"/>
      <c r="BJ104" s="56"/>
      <c r="BK104" s="56"/>
      <c r="BL104" s="56"/>
    </row>
    <row r="105" spans="1:64" ht="1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row>
    <row r="106" spans="1:64" ht="1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c r="AS106" s="56"/>
      <c r="AT106" s="56"/>
      <c r="AU106" s="56"/>
      <c r="AV106" s="56"/>
      <c r="AW106" s="56"/>
      <c r="AX106" s="56"/>
      <c r="AY106" s="56"/>
      <c r="AZ106" s="56"/>
      <c r="BA106" s="56"/>
      <c r="BB106" s="56"/>
      <c r="BC106" s="56"/>
      <c r="BD106" s="56"/>
      <c r="BE106" s="56"/>
      <c r="BF106" s="56"/>
      <c r="BG106" s="56"/>
      <c r="BH106" s="56"/>
      <c r="BI106" s="56"/>
      <c r="BJ106" s="56"/>
      <c r="BK106" s="56"/>
      <c r="BL106" s="56"/>
    </row>
    <row r="107" spans="1:64" ht="1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c r="AS107" s="56"/>
      <c r="AT107" s="56"/>
      <c r="AU107" s="56"/>
      <c r="AV107" s="56"/>
      <c r="AW107" s="56"/>
      <c r="AX107" s="56"/>
      <c r="AY107" s="56"/>
      <c r="AZ107" s="56"/>
      <c r="BA107" s="56"/>
      <c r="BB107" s="56"/>
      <c r="BC107" s="56"/>
      <c r="BD107" s="56"/>
      <c r="BE107" s="56"/>
      <c r="BF107" s="56"/>
      <c r="BG107" s="56"/>
      <c r="BH107" s="56"/>
      <c r="BI107" s="56"/>
      <c r="BJ107" s="56"/>
      <c r="BK107" s="56"/>
      <c r="BL107" s="56"/>
    </row>
    <row r="108" spans="1:64" ht="1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row>
    <row r="109" spans="1:64" ht="1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c r="AS109" s="56"/>
      <c r="AT109" s="56"/>
      <c r="AU109" s="56"/>
      <c r="AV109" s="56"/>
      <c r="AW109" s="56"/>
      <c r="AX109" s="56"/>
      <c r="AY109" s="56"/>
      <c r="AZ109" s="56"/>
      <c r="BA109" s="56"/>
      <c r="BB109" s="56"/>
      <c r="BC109" s="56"/>
      <c r="BD109" s="56"/>
      <c r="BE109" s="56"/>
      <c r="BF109" s="56"/>
      <c r="BG109" s="56"/>
      <c r="BH109" s="56"/>
      <c r="BI109" s="56"/>
      <c r="BJ109" s="56"/>
      <c r="BK109" s="56"/>
      <c r="BL109" s="56"/>
    </row>
    <row r="110" spans="1:64" ht="1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row>
    <row r="111" spans="1:64" ht="1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c r="BI111" s="56"/>
      <c r="BJ111" s="56"/>
      <c r="BK111" s="56"/>
      <c r="BL111" s="56"/>
    </row>
    <row r="112" spans="1:64" ht="1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c r="BI112" s="56"/>
      <c r="BJ112" s="56"/>
      <c r="BK112" s="56"/>
      <c r="BL112" s="56"/>
    </row>
    <row r="113" spans="1:64" ht="1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c r="BI113" s="56"/>
      <c r="BJ113" s="56"/>
      <c r="BK113" s="56"/>
      <c r="BL113" s="56"/>
    </row>
    <row r="114" spans="1:64" ht="1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c r="BI114" s="56"/>
      <c r="BJ114" s="56"/>
      <c r="BK114" s="56"/>
      <c r="BL114" s="56"/>
    </row>
    <row r="115" spans="1:64" ht="1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56"/>
      <c r="BJ115" s="56"/>
      <c r="BK115" s="56"/>
      <c r="BL115" s="56"/>
    </row>
    <row r="116" spans="1:64" ht="1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56"/>
      <c r="BJ116" s="56"/>
      <c r="BK116" s="56"/>
      <c r="BL116" s="56"/>
    </row>
    <row r="117" spans="1:64" ht="1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56"/>
      <c r="BJ117" s="56"/>
      <c r="BK117" s="56"/>
      <c r="BL117" s="56"/>
    </row>
    <row r="118" spans="1:64" ht="1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c r="BE118" s="56"/>
      <c r="BF118" s="56"/>
      <c r="BG118" s="56"/>
      <c r="BH118" s="56"/>
      <c r="BI118" s="56"/>
      <c r="BJ118" s="56"/>
      <c r="BK118" s="56"/>
      <c r="BL118" s="56"/>
    </row>
    <row r="119" spans="1:64" ht="1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row>
    <row r="120" spans="1:64" ht="1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c r="BE120" s="56"/>
      <c r="BF120" s="56"/>
      <c r="BG120" s="56"/>
      <c r="BH120" s="56"/>
      <c r="BI120" s="56"/>
      <c r="BJ120" s="56"/>
      <c r="BK120" s="56"/>
      <c r="BL120" s="56"/>
    </row>
    <row r="121" spans="1:64" ht="1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row>
    <row r="122" spans="1:64" ht="1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row>
    <row r="123" spans="1:64" ht="1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c r="BE123" s="56"/>
      <c r="BF123" s="56"/>
      <c r="BG123" s="56"/>
      <c r="BH123" s="56"/>
      <c r="BI123" s="56"/>
      <c r="BJ123" s="56"/>
      <c r="BK123" s="56"/>
      <c r="BL123" s="56"/>
    </row>
    <row r="124" spans="1:64" ht="1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c r="BE124" s="56"/>
      <c r="BF124" s="56"/>
      <c r="BG124" s="56"/>
      <c r="BH124" s="56"/>
      <c r="BI124" s="56"/>
      <c r="BJ124" s="56"/>
      <c r="BK124" s="56"/>
      <c r="BL124" s="56"/>
    </row>
    <row r="125" spans="1:64" ht="1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c r="BE125" s="56"/>
      <c r="BF125" s="56"/>
      <c r="BG125" s="56"/>
      <c r="BH125" s="56"/>
      <c r="BI125" s="56"/>
      <c r="BJ125" s="56"/>
      <c r="BK125" s="56"/>
      <c r="BL125" s="56"/>
    </row>
    <row r="126" spans="1:64" ht="1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row>
    <row r="127" spans="1:64" ht="1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row>
    <row r="128" spans="1:64" ht="1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row>
    <row r="129" spans="1:64" ht="1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row>
    <row r="130" spans="1:64" ht="1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row>
    <row r="131" spans="1:64" ht="1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row>
    <row r="132" spans="1:64" ht="1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row>
    <row r="133" spans="1:64" ht="1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row>
    <row r="134" spans="1:64" ht="1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row>
    <row r="135" spans="1:64" ht="1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row>
    <row r="136" spans="1:64" ht="1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c r="AS136" s="56"/>
      <c r="AT136" s="56"/>
      <c r="AU136" s="56"/>
      <c r="AV136" s="56"/>
      <c r="AW136" s="56"/>
      <c r="AX136" s="56"/>
      <c r="AY136" s="56"/>
      <c r="AZ136" s="56"/>
      <c r="BA136" s="56"/>
      <c r="BB136" s="56"/>
      <c r="BC136" s="56"/>
      <c r="BD136" s="56"/>
      <c r="BE136" s="56"/>
      <c r="BF136" s="56"/>
      <c r="BG136" s="56"/>
      <c r="BH136" s="56"/>
      <c r="BI136" s="56"/>
      <c r="BJ136" s="56"/>
      <c r="BK136" s="56"/>
      <c r="BL136" s="56"/>
    </row>
    <row r="137" spans="1:64" ht="1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row>
    <row r="138" spans="1:64" ht="1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c r="AS138" s="56"/>
      <c r="AT138" s="56"/>
      <c r="AU138" s="56"/>
      <c r="AV138" s="56"/>
      <c r="AW138" s="56"/>
      <c r="AX138" s="56"/>
      <c r="AY138" s="56"/>
      <c r="AZ138" s="56"/>
      <c r="BA138" s="56"/>
      <c r="BB138" s="56"/>
      <c r="BC138" s="56"/>
      <c r="BD138" s="56"/>
      <c r="BE138" s="56"/>
      <c r="BF138" s="56"/>
      <c r="BG138" s="56"/>
      <c r="BH138" s="56"/>
      <c r="BI138" s="56"/>
      <c r="BJ138" s="56"/>
      <c r="BK138" s="56"/>
      <c r="BL138" s="56"/>
    </row>
    <row r="139" spans="1:64" ht="1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row>
    <row r="140" spans="1:64" ht="1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c r="AS140" s="56"/>
      <c r="AT140" s="56"/>
      <c r="AU140" s="56"/>
      <c r="AV140" s="56"/>
      <c r="AW140" s="56"/>
      <c r="AX140" s="56"/>
      <c r="AY140" s="56"/>
      <c r="AZ140" s="56"/>
      <c r="BA140" s="56"/>
      <c r="BB140" s="56"/>
      <c r="BC140" s="56"/>
      <c r="BD140" s="56"/>
      <c r="BE140" s="56"/>
      <c r="BF140" s="56"/>
      <c r="BG140" s="56"/>
      <c r="BH140" s="56"/>
      <c r="BI140" s="56"/>
      <c r="BJ140" s="56"/>
      <c r="BK140" s="56"/>
      <c r="BL140" s="56"/>
    </row>
    <row r="141" spans="1:64" ht="1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c r="AS141" s="56"/>
      <c r="AT141" s="56"/>
      <c r="AU141" s="56"/>
      <c r="AV141" s="56"/>
      <c r="AW141" s="56"/>
      <c r="AX141" s="56"/>
      <c r="AY141" s="56"/>
      <c r="AZ141" s="56"/>
      <c r="BA141" s="56"/>
      <c r="BB141" s="56"/>
      <c r="BC141" s="56"/>
      <c r="BD141" s="56"/>
      <c r="BE141" s="56"/>
      <c r="BF141" s="56"/>
      <c r="BG141" s="56"/>
      <c r="BH141" s="56"/>
      <c r="BI141" s="56"/>
      <c r="BJ141" s="56"/>
      <c r="BK141" s="56"/>
      <c r="BL141" s="56"/>
    </row>
    <row r="142" spans="1:64" ht="1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c r="AS142" s="56"/>
      <c r="AT142" s="56"/>
      <c r="AU142" s="56"/>
      <c r="AV142" s="56"/>
      <c r="AW142" s="56"/>
      <c r="AX142" s="56"/>
      <c r="AY142" s="56"/>
      <c r="AZ142" s="56"/>
      <c r="BA142" s="56"/>
      <c r="BB142" s="56"/>
      <c r="BC142" s="56"/>
      <c r="BD142" s="56"/>
      <c r="BE142" s="56"/>
      <c r="BF142" s="56"/>
      <c r="BG142" s="56"/>
      <c r="BH142" s="56"/>
      <c r="BI142" s="56"/>
      <c r="BJ142" s="56"/>
      <c r="BK142" s="56"/>
      <c r="BL142" s="56"/>
    </row>
    <row r="143" spans="1:64" ht="1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c r="AS143" s="56"/>
      <c r="AT143" s="56"/>
      <c r="AU143" s="56"/>
      <c r="AV143" s="56"/>
      <c r="AW143" s="56"/>
      <c r="AX143" s="56"/>
      <c r="AY143" s="56"/>
      <c r="AZ143" s="56"/>
      <c r="BA143" s="56"/>
      <c r="BB143" s="56"/>
      <c r="BC143" s="56"/>
      <c r="BD143" s="56"/>
      <c r="BE143" s="56"/>
      <c r="BF143" s="56"/>
      <c r="BG143" s="56"/>
      <c r="BH143" s="56"/>
      <c r="BI143" s="56"/>
      <c r="BJ143" s="56"/>
      <c r="BK143" s="56"/>
      <c r="BL143" s="56"/>
    </row>
    <row r="144" spans="1:64" ht="1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row>
    <row r="145" spans="1:64" ht="1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row>
    <row r="146" spans="1:64" ht="1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56"/>
      <c r="AU146" s="56"/>
      <c r="AV146" s="56"/>
      <c r="AW146" s="56"/>
      <c r="AX146" s="56"/>
      <c r="AY146" s="56"/>
      <c r="AZ146" s="56"/>
      <c r="BA146" s="56"/>
      <c r="BB146" s="56"/>
      <c r="BC146" s="56"/>
      <c r="BD146" s="56"/>
      <c r="BE146" s="56"/>
      <c r="BF146" s="56"/>
      <c r="BG146" s="56"/>
      <c r="BH146" s="56"/>
      <c r="BI146" s="56"/>
      <c r="BJ146" s="56"/>
      <c r="BK146" s="56"/>
      <c r="BL146" s="56"/>
    </row>
    <row r="147" spans="1:64" ht="1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c r="AS147" s="56"/>
      <c r="AT147" s="56"/>
      <c r="AU147" s="56"/>
      <c r="AV147" s="56"/>
      <c r="AW147" s="56"/>
      <c r="AX147" s="56"/>
      <c r="AY147" s="56"/>
      <c r="AZ147" s="56"/>
      <c r="BA147" s="56"/>
      <c r="BB147" s="56"/>
      <c r="BC147" s="56"/>
      <c r="BD147" s="56"/>
      <c r="BE147" s="56"/>
      <c r="BF147" s="56"/>
      <c r="BG147" s="56"/>
      <c r="BH147" s="56"/>
      <c r="BI147" s="56"/>
      <c r="BJ147" s="56"/>
      <c r="BK147" s="56"/>
      <c r="BL147" s="56"/>
    </row>
    <row r="148" spans="1:64" ht="1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56"/>
      <c r="BB148" s="56"/>
      <c r="BC148" s="56"/>
      <c r="BD148" s="56"/>
      <c r="BE148" s="56"/>
      <c r="BF148" s="56"/>
      <c r="BG148" s="56"/>
      <c r="BH148" s="56"/>
      <c r="BI148" s="56"/>
      <c r="BJ148" s="56"/>
      <c r="BK148" s="56"/>
      <c r="BL148" s="56"/>
    </row>
    <row r="149" spans="1:64" ht="1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row>
    <row r="150" spans="1:64" ht="1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c r="AS150" s="56"/>
      <c r="AT150" s="56"/>
      <c r="AU150" s="56"/>
      <c r="AV150" s="56"/>
      <c r="AW150" s="56"/>
      <c r="AX150" s="56"/>
      <c r="AY150" s="56"/>
      <c r="AZ150" s="56"/>
      <c r="BA150" s="56"/>
      <c r="BB150" s="56"/>
      <c r="BC150" s="56"/>
      <c r="BD150" s="56"/>
      <c r="BE150" s="56"/>
      <c r="BF150" s="56"/>
      <c r="BG150" s="56"/>
      <c r="BH150" s="56"/>
      <c r="BI150" s="56"/>
      <c r="BJ150" s="56"/>
      <c r="BK150" s="56"/>
      <c r="BL150" s="56"/>
    </row>
    <row r="151" spans="1:64" ht="1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c r="AS151" s="56"/>
      <c r="AT151" s="56"/>
      <c r="AU151" s="56"/>
      <c r="AV151" s="56"/>
      <c r="AW151" s="56"/>
      <c r="AX151" s="56"/>
      <c r="AY151" s="56"/>
      <c r="AZ151" s="56"/>
      <c r="BA151" s="56"/>
      <c r="BB151" s="56"/>
      <c r="BC151" s="56"/>
      <c r="BD151" s="56"/>
      <c r="BE151" s="56"/>
      <c r="BF151" s="56"/>
      <c r="BG151" s="56"/>
      <c r="BH151" s="56"/>
      <c r="BI151" s="56"/>
      <c r="BJ151" s="56"/>
      <c r="BK151" s="56"/>
      <c r="BL151" s="56"/>
    </row>
    <row r="152" spans="1:64" ht="1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c r="AS152" s="56"/>
      <c r="AT152" s="56"/>
      <c r="AU152" s="56"/>
      <c r="AV152" s="56"/>
      <c r="AW152" s="56"/>
      <c r="AX152" s="56"/>
      <c r="AY152" s="56"/>
      <c r="AZ152" s="56"/>
      <c r="BA152" s="56"/>
      <c r="BB152" s="56"/>
      <c r="BC152" s="56"/>
      <c r="BD152" s="56"/>
      <c r="BE152" s="56"/>
      <c r="BF152" s="56"/>
      <c r="BG152" s="56"/>
      <c r="BH152" s="56"/>
      <c r="BI152" s="56"/>
      <c r="BJ152" s="56"/>
      <c r="BK152" s="56"/>
      <c r="BL152" s="56"/>
    </row>
    <row r="153" spans="1:64" ht="1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56"/>
      <c r="AY153" s="56"/>
      <c r="AZ153" s="56"/>
      <c r="BA153" s="56"/>
      <c r="BB153" s="56"/>
      <c r="BC153" s="56"/>
      <c r="BD153" s="56"/>
      <c r="BE153" s="56"/>
      <c r="BF153" s="56"/>
      <c r="BG153" s="56"/>
      <c r="BH153" s="56"/>
      <c r="BI153" s="56"/>
      <c r="BJ153" s="56"/>
      <c r="BK153" s="56"/>
      <c r="BL153" s="56"/>
    </row>
    <row r="154" spans="1:64" ht="1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row>
    <row r="155" spans="1:64" ht="1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row>
    <row r="156" spans="1:64" ht="1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c r="AS156" s="56"/>
      <c r="AT156" s="56"/>
      <c r="AU156" s="56"/>
      <c r="AV156" s="56"/>
      <c r="AW156" s="56"/>
      <c r="AX156" s="56"/>
      <c r="AY156" s="56"/>
      <c r="AZ156" s="56"/>
      <c r="BA156" s="56"/>
      <c r="BB156" s="56"/>
      <c r="BC156" s="56"/>
      <c r="BD156" s="56"/>
      <c r="BE156" s="56"/>
      <c r="BF156" s="56"/>
      <c r="BG156" s="56"/>
      <c r="BH156" s="56"/>
      <c r="BI156" s="56"/>
      <c r="BJ156" s="56"/>
      <c r="BK156" s="56"/>
      <c r="BL156" s="56"/>
    </row>
    <row r="157" spans="1:64" ht="1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c r="AS157" s="56"/>
      <c r="AT157" s="56"/>
      <c r="AU157" s="56"/>
      <c r="AV157" s="56"/>
      <c r="AW157" s="56"/>
      <c r="AX157" s="56"/>
      <c r="AY157" s="56"/>
      <c r="AZ157" s="56"/>
      <c r="BA157" s="56"/>
      <c r="BB157" s="56"/>
      <c r="BC157" s="56"/>
      <c r="BD157" s="56"/>
      <c r="BE157" s="56"/>
      <c r="BF157" s="56"/>
      <c r="BG157" s="56"/>
      <c r="BH157" s="56"/>
      <c r="BI157" s="56"/>
      <c r="BJ157" s="56"/>
      <c r="BK157" s="56"/>
      <c r="BL157" s="56"/>
    </row>
    <row r="158" spans="1:64" ht="1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6"/>
      <c r="AZ158" s="56"/>
      <c r="BA158" s="56"/>
      <c r="BB158" s="56"/>
      <c r="BC158" s="56"/>
      <c r="BD158" s="56"/>
      <c r="BE158" s="56"/>
      <c r="BF158" s="56"/>
      <c r="BG158" s="56"/>
      <c r="BH158" s="56"/>
      <c r="BI158" s="56"/>
      <c r="BJ158" s="56"/>
      <c r="BK158" s="56"/>
      <c r="BL158" s="56"/>
    </row>
    <row r="159" spans="1:64" ht="1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row>
    <row r="160" spans="1:64" ht="1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c r="AS160" s="56"/>
      <c r="AT160" s="56"/>
      <c r="AU160" s="56"/>
      <c r="AV160" s="56"/>
      <c r="AW160" s="56"/>
      <c r="AX160" s="56"/>
      <c r="AY160" s="56"/>
      <c r="AZ160" s="56"/>
      <c r="BA160" s="56"/>
      <c r="BB160" s="56"/>
      <c r="BC160" s="56"/>
      <c r="BD160" s="56"/>
      <c r="BE160" s="56"/>
      <c r="BF160" s="56"/>
      <c r="BG160" s="56"/>
      <c r="BH160" s="56"/>
      <c r="BI160" s="56"/>
      <c r="BJ160" s="56"/>
      <c r="BK160" s="56"/>
      <c r="BL160" s="56"/>
    </row>
    <row r="161" spans="1:64" ht="1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c r="AS161" s="56"/>
      <c r="AT161" s="56"/>
      <c r="AU161" s="56"/>
      <c r="AV161" s="56"/>
      <c r="AW161" s="56"/>
      <c r="AX161" s="56"/>
      <c r="AY161" s="56"/>
      <c r="AZ161" s="56"/>
      <c r="BA161" s="56"/>
      <c r="BB161" s="56"/>
      <c r="BC161" s="56"/>
      <c r="BD161" s="56"/>
      <c r="BE161" s="56"/>
      <c r="BF161" s="56"/>
      <c r="BG161" s="56"/>
      <c r="BH161" s="56"/>
      <c r="BI161" s="56"/>
      <c r="BJ161" s="56"/>
      <c r="BK161" s="56"/>
      <c r="BL161" s="56"/>
    </row>
    <row r="162" spans="1:64" ht="1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c r="AS162" s="56"/>
      <c r="AT162" s="56"/>
      <c r="AU162" s="56"/>
      <c r="AV162" s="56"/>
      <c r="AW162" s="56"/>
      <c r="AX162" s="56"/>
      <c r="AY162" s="56"/>
      <c r="AZ162" s="56"/>
      <c r="BA162" s="56"/>
      <c r="BB162" s="56"/>
      <c r="BC162" s="56"/>
      <c r="BD162" s="56"/>
      <c r="BE162" s="56"/>
      <c r="BF162" s="56"/>
      <c r="BG162" s="56"/>
      <c r="BH162" s="56"/>
      <c r="BI162" s="56"/>
      <c r="BJ162" s="56"/>
      <c r="BK162" s="56"/>
      <c r="BL162" s="56"/>
    </row>
    <row r="163" spans="1:64" ht="1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c r="AS163" s="56"/>
      <c r="AT163" s="56"/>
      <c r="AU163" s="56"/>
      <c r="AV163" s="56"/>
      <c r="AW163" s="56"/>
      <c r="AX163" s="56"/>
      <c r="AY163" s="56"/>
      <c r="AZ163" s="56"/>
      <c r="BA163" s="56"/>
      <c r="BB163" s="56"/>
      <c r="BC163" s="56"/>
      <c r="BD163" s="56"/>
      <c r="BE163" s="56"/>
      <c r="BF163" s="56"/>
      <c r="BG163" s="56"/>
      <c r="BH163" s="56"/>
      <c r="BI163" s="56"/>
      <c r="BJ163" s="56"/>
      <c r="BK163" s="56"/>
      <c r="BL163" s="56"/>
    </row>
    <row r="164" spans="1:64" ht="1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row>
    <row r="165" spans="1:64" ht="1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c r="AS165" s="56"/>
      <c r="AT165" s="56"/>
      <c r="AU165" s="56"/>
      <c r="AV165" s="56"/>
      <c r="AW165" s="56"/>
      <c r="AX165" s="56"/>
      <c r="AY165" s="56"/>
      <c r="AZ165" s="56"/>
      <c r="BA165" s="56"/>
      <c r="BB165" s="56"/>
      <c r="BC165" s="56"/>
      <c r="BD165" s="56"/>
      <c r="BE165" s="56"/>
      <c r="BF165" s="56"/>
      <c r="BG165" s="56"/>
      <c r="BH165" s="56"/>
      <c r="BI165" s="56"/>
      <c r="BJ165" s="56"/>
      <c r="BK165" s="56"/>
      <c r="BL165" s="56"/>
    </row>
    <row r="166" spans="1:64" ht="1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c r="AS166" s="56"/>
      <c r="AT166" s="56"/>
      <c r="AU166" s="56"/>
      <c r="AV166" s="56"/>
      <c r="AW166" s="56"/>
      <c r="AX166" s="56"/>
      <c r="AY166" s="56"/>
      <c r="AZ166" s="56"/>
      <c r="BA166" s="56"/>
      <c r="BB166" s="56"/>
      <c r="BC166" s="56"/>
      <c r="BD166" s="56"/>
      <c r="BE166" s="56"/>
      <c r="BF166" s="56"/>
      <c r="BG166" s="56"/>
      <c r="BH166" s="56"/>
      <c r="BI166" s="56"/>
      <c r="BJ166" s="56"/>
      <c r="BK166" s="56"/>
      <c r="BL166" s="56"/>
    </row>
    <row r="167" spans="1:64" ht="1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c r="AS167" s="56"/>
      <c r="AT167" s="56"/>
      <c r="AU167" s="56"/>
      <c r="AV167" s="56"/>
      <c r="AW167" s="56"/>
      <c r="AX167" s="56"/>
      <c r="AY167" s="56"/>
      <c r="AZ167" s="56"/>
      <c r="BA167" s="56"/>
      <c r="BB167" s="56"/>
      <c r="BC167" s="56"/>
      <c r="BD167" s="56"/>
      <c r="BE167" s="56"/>
      <c r="BF167" s="56"/>
      <c r="BG167" s="56"/>
      <c r="BH167" s="56"/>
      <c r="BI167" s="56"/>
      <c r="BJ167" s="56"/>
      <c r="BK167" s="56"/>
      <c r="BL167" s="56"/>
    </row>
    <row r="168" spans="1:64" ht="1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c r="AS168" s="56"/>
      <c r="AT168" s="56"/>
      <c r="AU168" s="56"/>
      <c r="AV168" s="56"/>
      <c r="AW168" s="56"/>
      <c r="AX168" s="56"/>
      <c r="AY168" s="56"/>
      <c r="AZ168" s="56"/>
      <c r="BA168" s="56"/>
      <c r="BB168" s="56"/>
      <c r="BC168" s="56"/>
      <c r="BD168" s="56"/>
      <c r="BE168" s="56"/>
      <c r="BF168" s="56"/>
      <c r="BG168" s="56"/>
      <c r="BH168" s="56"/>
      <c r="BI168" s="56"/>
      <c r="BJ168" s="56"/>
      <c r="BK168" s="56"/>
      <c r="BL168" s="56"/>
    </row>
    <row r="169" spans="1:64" ht="1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row>
    <row r="170" spans="1:64" ht="1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56"/>
      <c r="BB170" s="56"/>
      <c r="BC170" s="56"/>
      <c r="BD170" s="56"/>
      <c r="BE170" s="56"/>
      <c r="BF170" s="56"/>
      <c r="BG170" s="56"/>
      <c r="BH170" s="56"/>
      <c r="BI170" s="56"/>
      <c r="BJ170" s="56"/>
      <c r="BK170" s="56"/>
      <c r="BL170" s="56"/>
    </row>
    <row r="171" spans="1:64" ht="1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c r="AS171" s="56"/>
      <c r="AT171" s="56"/>
      <c r="AU171" s="56"/>
      <c r="AV171" s="56"/>
      <c r="AW171" s="56"/>
      <c r="AX171" s="56"/>
      <c r="AY171" s="56"/>
      <c r="AZ171" s="56"/>
      <c r="BA171" s="56"/>
      <c r="BB171" s="56"/>
      <c r="BC171" s="56"/>
      <c r="BD171" s="56"/>
      <c r="BE171" s="56"/>
      <c r="BF171" s="56"/>
      <c r="BG171" s="56"/>
      <c r="BH171" s="56"/>
      <c r="BI171" s="56"/>
      <c r="BJ171" s="56"/>
      <c r="BK171" s="56"/>
      <c r="BL171" s="56"/>
    </row>
    <row r="172" spans="1:64" ht="1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c r="AS172" s="56"/>
      <c r="AT172" s="56"/>
      <c r="AU172" s="56"/>
      <c r="AV172" s="56"/>
      <c r="AW172" s="56"/>
      <c r="AX172" s="56"/>
      <c r="AY172" s="56"/>
      <c r="AZ172" s="56"/>
      <c r="BA172" s="56"/>
      <c r="BB172" s="56"/>
      <c r="BC172" s="56"/>
      <c r="BD172" s="56"/>
      <c r="BE172" s="56"/>
      <c r="BF172" s="56"/>
      <c r="BG172" s="56"/>
      <c r="BH172" s="56"/>
      <c r="BI172" s="56"/>
      <c r="BJ172" s="56"/>
      <c r="BK172" s="56"/>
      <c r="BL172" s="56"/>
    </row>
    <row r="173" spans="1:64" ht="1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c r="AS173" s="56"/>
      <c r="AT173" s="56"/>
      <c r="AU173" s="56"/>
      <c r="AV173" s="56"/>
      <c r="AW173" s="56"/>
      <c r="AX173" s="56"/>
      <c r="AY173" s="56"/>
      <c r="AZ173" s="56"/>
      <c r="BA173" s="56"/>
      <c r="BB173" s="56"/>
      <c r="BC173" s="56"/>
      <c r="BD173" s="56"/>
      <c r="BE173" s="56"/>
      <c r="BF173" s="56"/>
      <c r="BG173" s="56"/>
      <c r="BH173" s="56"/>
      <c r="BI173" s="56"/>
      <c r="BJ173" s="56"/>
      <c r="BK173" s="56"/>
      <c r="BL173" s="56"/>
    </row>
    <row r="174" spans="1:64" ht="1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row>
    <row r="175" spans="1:64" ht="1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c r="AS175" s="56"/>
      <c r="AT175" s="56"/>
      <c r="AU175" s="56"/>
      <c r="AV175" s="56"/>
      <c r="AW175" s="56"/>
      <c r="AX175" s="56"/>
      <c r="AY175" s="56"/>
      <c r="AZ175" s="56"/>
      <c r="BA175" s="56"/>
      <c r="BB175" s="56"/>
      <c r="BC175" s="56"/>
      <c r="BD175" s="56"/>
      <c r="BE175" s="56"/>
      <c r="BF175" s="56"/>
      <c r="BG175" s="56"/>
      <c r="BH175" s="56"/>
      <c r="BI175" s="56"/>
      <c r="BJ175" s="56"/>
      <c r="BK175" s="56"/>
      <c r="BL175" s="56"/>
    </row>
    <row r="176" spans="1:64" ht="1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c r="AS176" s="56"/>
      <c r="AT176" s="56"/>
      <c r="AU176" s="56"/>
      <c r="AV176" s="56"/>
      <c r="AW176" s="56"/>
      <c r="AX176" s="56"/>
      <c r="AY176" s="56"/>
      <c r="AZ176" s="56"/>
      <c r="BA176" s="56"/>
      <c r="BB176" s="56"/>
      <c r="BC176" s="56"/>
      <c r="BD176" s="56"/>
      <c r="BE176" s="56"/>
      <c r="BF176" s="56"/>
      <c r="BG176" s="56"/>
      <c r="BH176" s="56"/>
      <c r="BI176" s="56"/>
      <c r="BJ176" s="56"/>
      <c r="BK176" s="56"/>
      <c r="BL176" s="56"/>
    </row>
    <row r="177" spans="1:64" ht="1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6"/>
      <c r="AY177" s="56"/>
      <c r="AZ177" s="56"/>
      <c r="BA177" s="56"/>
      <c r="BB177" s="56"/>
      <c r="BC177" s="56"/>
      <c r="BD177" s="56"/>
      <c r="BE177" s="56"/>
      <c r="BF177" s="56"/>
      <c r="BG177" s="56"/>
      <c r="BH177" s="56"/>
      <c r="BI177" s="56"/>
      <c r="BJ177" s="56"/>
      <c r="BK177" s="56"/>
      <c r="BL177" s="56"/>
    </row>
    <row r="178" spans="1:64" ht="1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c r="AS178" s="56"/>
      <c r="AT178" s="56"/>
      <c r="AU178" s="56"/>
      <c r="AV178" s="56"/>
      <c r="AW178" s="56"/>
      <c r="AX178" s="56"/>
      <c r="AY178" s="56"/>
      <c r="AZ178" s="56"/>
      <c r="BA178" s="56"/>
      <c r="BB178" s="56"/>
      <c r="BC178" s="56"/>
      <c r="BD178" s="56"/>
      <c r="BE178" s="56"/>
      <c r="BF178" s="56"/>
      <c r="BG178" s="56"/>
      <c r="BH178" s="56"/>
      <c r="BI178" s="56"/>
      <c r="BJ178" s="56"/>
      <c r="BK178" s="56"/>
      <c r="BL178" s="56"/>
    </row>
    <row r="179" spans="1:64" ht="1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row>
    <row r="180" spans="1:64" ht="1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56"/>
      <c r="BJ180" s="56"/>
      <c r="BK180" s="56"/>
      <c r="BL180" s="56"/>
    </row>
    <row r="181" spans="1:64" ht="1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56"/>
      <c r="BJ181" s="56"/>
      <c r="BK181" s="56"/>
      <c r="BL181" s="56"/>
    </row>
    <row r="182" spans="1:64" ht="1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56"/>
      <c r="BJ182" s="56"/>
      <c r="BK182" s="56"/>
      <c r="BL182" s="56"/>
    </row>
    <row r="183" spans="1:64" ht="1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c r="AS183" s="56"/>
      <c r="AT183" s="56"/>
      <c r="AU183" s="56"/>
      <c r="AV183" s="56"/>
      <c r="AW183" s="56"/>
      <c r="AX183" s="56"/>
      <c r="AY183" s="56"/>
      <c r="AZ183" s="56"/>
      <c r="BA183" s="56"/>
      <c r="BB183" s="56"/>
      <c r="BC183" s="56"/>
      <c r="BD183" s="56"/>
      <c r="BE183" s="56"/>
      <c r="BF183" s="56"/>
      <c r="BG183" s="56"/>
      <c r="BH183" s="56"/>
      <c r="BI183" s="56"/>
      <c r="BJ183" s="56"/>
      <c r="BK183" s="56"/>
      <c r="BL183" s="56"/>
    </row>
    <row r="184" spans="1:64" ht="1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row>
    <row r="185" spans="1:64" ht="1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row>
    <row r="186" spans="1:64" ht="1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56"/>
      <c r="BB186" s="56"/>
      <c r="BC186" s="56"/>
      <c r="BD186" s="56"/>
      <c r="BE186" s="56"/>
      <c r="BF186" s="56"/>
      <c r="BG186" s="56"/>
      <c r="BH186" s="56"/>
      <c r="BI186" s="56"/>
      <c r="BJ186" s="56"/>
      <c r="BK186" s="56"/>
      <c r="BL186" s="56"/>
    </row>
    <row r="187" spans="1:64" ht="1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c r="AS187" s="56"/>
      <c r="AT187" s="56"/>
      <c r="AU187" s="56"/>
      <c r="AV187" s="56"/>
      <c r="AW187" s="56"/>
      <c r="AX187" s="56"/>
      <c r="AY187" s="56"/>
      <c r="AZ187" s="56"/>
      <c r="BA187" s="56"/>
      <c r="BB187" s="56"/>
      <c r="BC187" s="56"/>
      <c r="BD187" s="56"/>
      <c r="BE187" s="56"/>
      <c r="BF187" s="56"/>
      <c r="BG187" s="56"/>
      <c r="BH187" s="56"/>
      <c r="BI187" s="56"/>
      <c r="BJ187" s="56"/>
      <c r="BK187" s="56"/>
      <c r="BL187" s="56"/>
    </row>
    <row r="188" spans="1:64" ht="1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c r="AS188" s="56"/>
      <c r="AT188" s="56"/>
      <c r="AU188" s="56"/>
      <c r="AV188" s="56"/>
      <c r="AW188" s="56"/>
      <c r="AX188" s="56"/>
      <c r="AY188" s="56"/>
      <c r="AZ188" s="56"/>
      <c r="BA188" s="56"/>
      <c r="BB188" s="56"/>
      <c r="BC188" s="56"/>
      <c r="BD188" s="56"/>
      <c r="BE188" s="56"/>
      <c r="BF188" s="56"/>
      <c r="BG188" s="56"/>
      <c r="BH188" s="56"/>
      <c r="BI188" s="56"/>
      <c r="BJ188" s="56"/>
      <c r="BK188" s="56"/>
      <c r="BL188" s="56"/>
    </row>
    <row r="189" spans="1:64" ht="1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row>
    <row r="190" spans="1:64" ht="1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c r="AS190" s="56"/>
      <c r="AT190" s="56"/>
      <c r="AU190" s="56"/>
      <c r="AV190" s="56"/>
      <c r="AW190" s="56"/>
      <c r="AX190" s="56"/>
      <c r="AY190" s="56"/>
      <c r="AZ190" s="56"/>
      <c r="BA190" s="56"/>
      <c r="BB190" s="56"/>
      <c r="BC190" s="56"/>
      <c r="BD190" s="56"/>
      <c r="BE190" s="56"/>
      <c r="BF190" s="56"/>
      <c r="BG190" s="56"/>
      <c r="BH190" s="56"/>
      <c r="BI190" s="56"/>
      <c r="BJ190" s="56"/>
      <c r="BK190" s="56"/>
      <c r="BL190" s="56"/>
    </row>
    <row r="191" spans="1:64" ht="1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c r="AS191" s="56"/>
      <c r="AT191" s="56"/>
      <c r="AU191" s="56"/>
      <c r="AV191" s="56"/>
      <c r="AW191" s="56"/>
      <c r="AX191" s="56"/>
      <c r="AY191" s="56"/>
      <c r="AZ191" s="56"/>
      <c r="BA191" s="56"/>
      <c r="BB191" s="56"/>
      <c r="BC191" s="56"/>
      <c r="BD191" s="56"/>
      <c r="BE191" s="56"/>
      <c r="BF191" s="56"/>
      <c r="BG191" s="56"/>
      <c r="BH191" s="56"/>
      <c r="BI191" s="56"/>
      <c r="BJ191" s="56"/>
      <c r="BK191" s="56"/>
      <c r="BL191" s="56"/>
    </row>
    <row r="192" spans="1:64" ht="1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c r="AS192" s="56"/>
      <c r="AT192" s="56"/>
      <c r="AU192" s="56"/>
      <c r="AV192" s="56"/>
      <c r="AW192" s="56"/>
      <c r="AX192" s="56"/>
      <c r="AY192" s="56"/>
      <c r="AZ192" s="56"/>
      <c r="BA192" s="56"/>
      <c r="BB192" s="56"/>
      <c r="BC192" s="56"/>
      <c r="BD192" s="56"/>
      <c r="BE192" s="56"/>
      <c r="BF192" s="56"/>
      <c r="BG192" s="56"/>
      <c r="BH192" s="56"/>
      <c r="BI192" s="56"/>
      <c r="BJ192" s="56"/>
      <c r="BK192" s="56"/>
      <c r="BL192" s="56"/>
    </row>
    <row r="193" spans="1:64" ht="1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c r="AS193" s="56"/>
      <c r="AT193" s="56"/>
      <c r="AU193" s="56"/>
      <c r="AV193" s="56"/>
      <c r="AW193" s="56"/>
      <c r="AX193" s="56"/>
      <c r="AY193" s="56"/>
      <c r="AZ193" s="56"/>
      <c r="BA193" s="56"/>
      <c r="BB193" s="56"/>
      <c r="BC193" s="56"/>
      <c r="BD193" s="56"/>
      <c r="BE193" s="56"/>
      <c r="BF193" s="56"/>
      <c r="BG193" s="56"/>
      <c r="BH193" s="56"/>
      <c r="BI193" s="56"/>
      <c r="BJ193" s="56"/>
      <c r="BK193" s="56"/>
      <c r="BL193" s="56"/>
    </row>
    <row r="194" spans="1:64" ht="1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row>
    <row r="195" spans="1:64" ht="1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c r="AS195" s="56"/>
      <c r="AT195" s="56"/>
      <c r="AU195" s="56"/>
      <c r="AV195" s="56"/>
      <c r="AW195" s="56"/>
      <c r="AX195" s="56"/>
      <c r="AY195" s="56"/>
      <c r="AZ195" s="56"/>
      <c r="BA195" s="56"/>
      <c r="BB195" s="56"/>
      <c r="BC195" s="56"/>
      <c r="BD195" s="56"/>
      <c r="BE195" s="56"/>
      <c r="BF195" s="56"/>
      <c r="BG195" s="56"/>
      <c r="BH195" s="56"/>
      <c r="BI195" s="56"/>
      <c r="BJ195" s="56"/>
      <c r="BK195" s="56"/>
      <c r="BL195" s="56"/>
    </row>
    <row r="196" spans="1:64" ht="1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row>
    <row r="197" spans="1:64" ht="1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56"/>
      <c r="BJ197" s="56"/>
      <c r="BK197" s="56"/>
      <c r="BL197" s="56"/>
    </row>
    <row r="198" spans="1:64" ht="1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56"/>
      <c r="BJ198" s="56"/>
      <c r="BK198" s="56"/>
      <c r="BL198" s="56"/>
    </row>
    <row r="199" spans="1:64" ht="1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row>
    <row r="200" spans="1:64" ht="1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c r="AS200" s="56"/>
      <c r="AT200" s="56"/>
      <c r="AU200" s="56"/>
      <c r="AV200" s="56"/>
      <c r="AW200" s="56"/>
      <c r="AX200" s="56"/>
      <c r="AY200" s="56"/>
      <c r="AZ200" s="56"/>
      <c r="BA200" s="56"/>
      <c r="BB200" s="56"/>
      <c r="BC200" s="56"/>
      <c r="BD200" s="56"/>
      <c r="BE200" s="56"/>
      <c r="BF200" s="56"/>
      <c r="BG200" s="56"/>
      <c r="BH200" s="56"/>
      <c r="BI200" s="56"/>
      <c r="BJ200" s="56"/>
      <c r="BK200" s="56"/>
      <c r="BL200" s="56"/>
    </row>
    <row r="201" spans="1:64" ht="1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c r="AS201" s="56"/>
      <c r="AT201" s="56"/>
      <c r="AU201" s="56"/>
      <c r="AV201" s="56"/>
      <c r="AW201" s="56"/>
      <c r="AX201" s="56"/>
      <c r="AY201" s="56"/>
      <c r="AZ201" s="56"/>
      <c r="BA201" s="56"/>
      <c r="BB201" s="56"/>
      <c r="BC201" s="56"/>
      <c r="BD201" s="56"/>
      <c r="BE201" s="56"/>
      <c r="BF201" s="56"/>
      <c r="BG201" s="56"/>
      <c r="BH201" s="56"/>
      <c r="BI201" s="56"/>
      <c r="BJ201" s="56"/>
      <c r="BK201" s="56"/>
      <c r="BL201" s="56"/>
    </row>
    <row r="202" spans="1:64" ht="1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c r="AS202" s="56"/>
      <c r="AT202" s="56"/>
      <c r="AU202" s="56"/>
      <c r="AV202" s="56"/>
      <c r="AW202" s="56"/>
      <c r="AX202" s="56"/>
      <c r="AY202" s="56"/>
      <c r="AZ202" s="56"/>
      <c r="BA202" s="56"/>
      <c r="BB202" s="56"/>
      <c r="BC202" s="56"/>
      <c r="BD202" s="56"/>
      <c r="BE202" s="56"/>
      <c r="BF202" s="56"/>
      <c r="BG202" s="56"/>
      <c r="BH202" s="56"/>
      <c r="BI202" s="56"/>
      <c r="BJ202" s="56"/>
      <c r="BK202" s="56"/>
      <c r="BL202" s="56"/>
    </row>
    <row r="203" spans="1:64" ht="1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c r="AS203" s="56"/>
      <c r="AT203" s="56"/>
      <c r="AU203" s="56"/>
      <c r="AV203" s="56"/>
      <c r="AW203" s="56"/>
      <c r="AX203" s="56"/>
      <c r="AY203" s="56"/>
      <c r="AZ203" s="56"/>
      <c r="BA203" s="56"/>
      <c r="BB203" s="56"/>
      <c r="BC203" s="56"/>
      <c r="BD203" s="56"/>
      <c r="BE203" s="56"/>
      <c r="BF203" s="56"/>
      <c r="BG203" s="56"/>
      <c r="BH203" s="56"/>
      <c r="BI203" s="56"/>
      <c r="BJ203" s="56"/>
      <c r="BK203" s="56"/>
      <c r="BL203" s="56"/>
    </row>
    <row r="204" spans="1:64" ht="1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row>
    <row r="205" spans="1:64" ht="1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c r="AS205" s="56"/>
      <c r="AT205" s="56"/>
      <c r="AU205" s="56"/>
      <c r="AV205" s="56"/>
      <c r="AW205" s="56"/>
      <c r="AX205" s="56"/>
      <c r="AY205" s="56"/>
      <c r="AZ205" s="56"/>
      <c r="BA205" s="56"/>
      <c r="BB205" s="56"/>
      <c r="BC205" s="56"/>
      <c r="BD205" s="56"/>
      <c r="BE205" s="56"/>
      <c r="BF205" s="56"/>
      <c r="BG205" s="56"/>
      <c r="BH205" s="56"/>
      <c r="BI205" s="56"/>
      <c r="BJ205" s="56"/>
      <c r="BK205" s="56"/>
      <c r="BL205" s="56"/>
    </row>
    <row r="206" spans="1:64" ht="1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c r="AS206" s="56"/>
      <c r="AT206" s="56"/>
      <c r="AU206" s="56"/>
      <c r="AV206" s="56"/>
      <c r="AW206" s="56"/>
      <c r="AX206" s="56"/>
      <c r="AY206" s="56"/>
      <c r="AZ206" s="56"/>
      <c r="BA206" s="56"/>
      <c r="BB206" s="56"/>
      <c r="BC206" s="56"/>
      <c r="BD206" s="56"/>
      <c r="BE206" s="56"/>
      <c r="BF206" s="56"/>
      <c r="BG206" s="56"/>
      <c r="BH206" s="56"/>
      <c r="BI206" s="56"/>
      <c r="BJ206" s="56"/>
      <c r="BK206" s="56"/>
      <c r="BL206" s="56"/>
    </row>
    <row r="207" spans="1:64" ht="1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row>
    <row r="208" spans="1:64" ht="1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c r="AS208" s="56"/>
      <c r="AT208" s="56"/>
      <c r="AU208" s="56"/>
      <c r="AV208" s="56"/>
      <c r="AW208" s="56"/>
      <c r="AX208" s="56"/>
      <c r="AY208" s="56"/>
      <c r="AZ208" s="56"/>
      <c r="BA208" s="56"/>
      <c r="BB208" s="56"/>
      <c r="BC208" s="56"/>
      <c r="BD208" s="56"/>
      <c r="BE208" s="56"/>
      <c r="BF208" s="56"/>
      <c r="BG208" s="56"/>
      <c r="BH208" s="56"/>
      <c r="BI208" s="56"/>
      <c r="BJ208" s="56"/>
      <c r="BK208" s="56"/>
      <c r="BL208" s="56"/>
    </row>
    <row r="209" spans="1:64" ht="6.75" customHeight="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c r="AY209" s="14"/>
      <c r="AZ209" s="14"/>
      <c r="BA209" s="14"/>
      <c r="BB209" s="14"/>
      <c r="BC209" s="14"/>
      <c r="BD209" s="14"/>
      <c r="BE209" s="14"/>
      <c r="BF209" s="14"/>
      <c r="BG209" s="14"/>
      <c r="BH209" s="14"/>
      <c r="BI209" s="14"/>
      <c r="BJ209" s="14"/>
      <c r="BK209" s="14"/>
      <c r="BL209" s="14"/>
    </row>
    <row r="210" spans="1:64" ht="19.5" customHeight="1">
      <c r="A210" s="15" t="s">
        <v>14</v>
      </c>
      <c r="B210" s="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row>
    <row r="211" ht="5.25" customHeight="1" hidden="1"/>
    <row r="212" spans="1:64" ht="15">
      <c r="A212" s="56" t="s">
        <v>102</v>
      </c>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c r="AS212" s="56"/>
      <c r="AT212" s="56"/>
      <c r="AU212" s="56"/>
      <c r="AV212" s="56"/>
      <c r="AW212" s="56"/>
      <c r="AX212" s="56"/>
      <c r="AY212" s="56"/>
      <c r="AZ212" s="56"/>
      <c r="BA212" s="56"/>
      <c r="BB212" s="56"/>
      <c r="BC212" s="56"/>
      <c r="BD212" s="56"/>
      <c r="BE212" s="56"/>
      <c r="BF212" s="56"/>
      <c r="BG212" s="56"/>
      <c r="BH212" s="56"/>
      <c r="BI212" s="56"/>
      <c r="BJ212" s="56"/>
      <c r="BK212" s="56"/>
      <c r="BL212" s="56"/>
    </row>
    <row r="213" spans="1:64" ht="15">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c r="AS213" s="56"/>
      <c r="AT213" s="56"/>
      <c r="AU213" s="56"/>
      <c r="AV213" s="56"/>
      <c r="AW213" s="56"/>
      <c r="AX213" s="56"/>
      <c r="AY213" s="56"/>
      <c r="AZ213" s="56"/>
      <c r="BA213" s="56"/>
      <c r="BB213" s="56"/>
      <c r="BC213" s="56"/>
      <c r="BD213" s="56"/>
      <c r="BE213" s="56"/>
      <c r="BF213" s="56"/>
      <c r="BG213" s="56"/>
      <c r="BH213" s="56"/>
      <c r="BI213" s="56"/>
      <c r="BJ213" s="56"/>
      <c r="BK213" s="56"/>
      <c r="BL213" s="56"/>
    </row>
    <row r="214" spans="1:64" ht="15">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row>
    <row r="215" spans="1:64" ht="15">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row>
    <row r="216" spans="1:64" ht="15">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c r="AS216" s="56"/>
      <c r="AT216" s="56"/>
      <c r="AU216" s="56"/>
      <c r="AV216" s="56"/>
      <c r="AW216" s="56"/>
      <c r="AX216" s="56"/>
      <c r="AY216" s="56"/>
      <c r="AZ216" s="56"/>
      <c r="BA216" s="56"/>
      <c r="BB216" s="56"/>
      <c r="BC216" s="56"/>
      <c r="BD216" s="56"/>
      <c r="BE216" s="56"/>
      <c r="BF216" s="56"/>
      <c r="BG216" s="56"/>
      <c r="BH216" s="56"/>
      <c r="BI216" s="56"/>
      <c r="BJ216" s="56"/>
      <c r="BK216" s="56"/>
      <c r="BL216" s="56"/>
    </row>
    <row r="217" spans="1:64" ht="15">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c r="AS217" s="56"/>
      <c r="AT217" s="56"/>
      <c r="AU217" s="56"/>
      <c r="AV217" s="56"/>
      <c r="AW217" s="56"/>
      <c r="AX217" s="56"/>
      <c r="AY217" s="56"/>
      <c r="AZ217" s="56"/>
      <c r="BA217" s="56"/>
      <c r="BB217" s="56"/>
      <c r="BC217" s="56"/>
      <c r="BD217" s="56"/>
      <c r="BE217" s="56"/>
      <c r="BF217" s="56"/>
      <c r="BG217" s="56"/>
      <c r="BH217" s="56"/>
      <c r="BI217" s="56"/>
      <c r="BJ217" s="56"/>
      <c r="BK217" s="56"/>
      <c r="BL217" s="56"/>
    </row>
    <row r="218" spans="1:64" ht="15">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c r="AS218" s="56"/>
      <c r="AT218" s="56"/>
      <c r="AU218" s="56"/>
      <c r="AV218" s="56"/>
      <c r="AW218" s="56"/>
      <c r="AX218" s="56"/>
      <c r="AY218" s="56"/>
      <c r="AZ218" s="56"/>
      <c r="BA218" s="56"/>
      <c r="BB218" s="56"/>
      <c r="BC218" s="56"/>
      <c r="BD218" s="56"/>
      <c r="BE218" s="56"/>
      <c r="BF218" s="56"/>
      <c r="BG218" s="56"/>
      <c r="BH218" s="56"/>
      <c r="BI218" s="56"/>
      <c r="BJ218" s="56"/>
      <c r="BK218" s="56"/>
      <c r="BL218" s="56"/>
    </row>
    <row r="219" spans="1:64" ht="15">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row>
    <row r="220" spans="1:64" ht="15">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row>
    <row r="221" spans="1:64" ht="15">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c r="AS221" s="56"/>
      <c r="AT221" s="56"/>
      <c r="AU221" s="56"/>
      <c r="AV221" s="56"/>
      <c r="AW221" s="56"/>
      <c r="AX221" s="56"/>
      <c r="AY221" s="56"/>
      <c r="AZ221" s="56"/>
      <c r="BA221" s="56"/>
      <c r="BB221" s="56"/>
      <c r="BC221" s="56"/>
      <c r="BD221" s="56"/>
      <c r="BE221" s="56"/>
      <c r="BF221" s="56"/>
      <c r="BG221" s="56"/>
      <c r="BH221" s="56"/>
      <c r="BI221" s="56"/>
      <c r="BJ221" s="56"/>
      <c r="BK221" s="56"/>
      <c r="BL221" s="56"/>
    </row>
    <row r="222" spans="1:64" ht="15">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c r="AS222" s="56"/>
      <c r="AT222" s="56"/>
      <c r="AU222" s="56"/>
      <c r="AV222" s="56"/>
      <c r="AW222" s="56"/>
      <c r="AX222" s="56"/>
      <c r="AY222" s="56"/>
      <c r="AZ222" s="56"/>
      <c r="BA222" s="56"/>
      <c r="BB222" s="56"/>
      <c r="BC222" s="56"/>
      <c r="BD222" s="56"/>
      <c r="BE222" s="56"/>
      <c r="BF222" s="56"/>
      <c r="BG222" s="56"/>
      <c r="BH222" s="56"/>
      <c r="BI222" s="56"/>
      <c r="BJ222" s="56"/>
      <c r="BK222" s="56"/>
      <c r="BL222" s="56"/>
    </row>
    <row r="223" spans="1:64" ht="15">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c r="AS223" s="56"/>
      <c r="AT223" s="56"/>
      <c r="AU223" s="56"/>
      <c r="AV223" s="56"/>
      <c r="AW223" s="56"/>
      <c r="AX223" s="56"/>
      <c r="AY223" s="56"/>
      <c r="AZ223" s="56"/>
      <c r="BA223" s="56"/>
      <c r="BB223" s="56"/>
      <c r="BC223" s="56"/>
      <c r="BD223" s="56"/>
      <c r="BE223" s="56"/>
      <c r="BF223" s="56"/>
      <c r="BG223" s="56"/>
      <c r="BH223" s="56"/>
      <c r="BI223" s="56"/>
      <c r="BJ223" s="56"/>
      <c r="BK223" s="56"/>
      <c r="BL223" s="56"/>
    </row>
    <row r="224" spans="1:64" ht="15">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c r="AS224" s="56"/>
      <c r="AT224" s="56"/>
      <c r="AU224" s="56"/>
      <c r="AV224" s="56"/>
      <c r="AW224" s="56"/>
      <c r="AX224" s="56"/>
      <c r="AY224" s="56"/>
      <c r="AZ224" s="56"/>
      <c r="BA224" s="56"/>
      <c r="BB224" s="56"/>
      <c r="BC224" s="56"/>
      <c r="BD224" s="56"/>
      <c r="BE224" s="56"/>
      <c r="BF224" s="56"/>
      <c r="BG224" s="56"/>
      <c r="BH224" s="56"/>
      <c r="BI224" s="56"/>
      <c r="BJ224" s="56"/>
      <c r="BK224" s="56"/>
      <c r="BL224" s="56"/>
    </row>
    <row r="225" spans="1:64" ht="15">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row>
    <row r="226" spans="1:64" ht="15">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row>
    <row r="227" spans="1:64" ht="15">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row>
    <row r="228" spans="1:64" ht="15">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row>
    <row r="229" spans="1:64" ht="15">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row>
    <row r="230" spans="1:64" ht="15">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row>
    <row r="231" spans="1:64" ht="15">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c r="AS231" s="56"/>
      <c r="AT231" s="56"/>
      <c r="AU231" s="56"/>
      <c r="AV231" s="56"/>
      <c r="AW231" s="56"/>
      <c r="AX231" s="56"/>
      <c r="AY231" s="56"/>
      <c r="AZ231" s="56"/>
      <c r="BA231" s="56"/>
      <c r="BB231" s="56"/>
      <c r="BC231" s="56"/>
      <c r="BD231" s="56"/>
      <c r="BE231" s="56"/>
      <c r="BF231" s="56"/>
      <c r="BG231" s="56"/>
      <c r="BH231" s="56"/>
      <c r="BI231" s="56"/>
      <c r="BJ231" s="56"/>
      <c r="BK231" s="56"/>
      <c r="BL231" s="56"/>
    </row>
    <row r="232" spans="1:64" ht="15">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c r="AS232" s="56"/>
      <c r="AT232" s="56"/>
      <c r="AU232" s="56"/>
      <c r="AV232" s="56"/>
      <c r="AW232" s="56"/>
      <c r="AX232" s="56"/>
      <c r="AY232" s="56"/>
      <c r="AZ232" s="56"/>
      <c r="BA232" s="56"/>
      <c r="BB232" s="56"/>
      <c r="BC232" s="56"/>
      <c r="BD232" s="56"/>
      <c r="BE232" s="56"/>
      <c r="BF232" s="56"/>
      <c r="BG232" s="56"/>
      <c r="BH232" s="56"/>
      <c r="BI232" s="56"/>
      <c r="BJ232" s="56"/>
      <c r="BK232" s="56"/>
      <c r="BL232" s="56"/>
    </row>
    <row r="233" spans="1:64" ht="15">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c r="AS233" s="56"/>
      <c r="AT233" s="56"/>
      <c r="AU233" s="56"/>
      <c r="AV233" s="56"/>
      <c r="AW233" s="56"/>
      <c r="AX233" s="56"/>
      <c r="AY233" s="56"/>
      <c r="AZ233" s="56"/>
      <c r="BA233" s="56"/>
      <c r="BB233" s="56"/>
      <c r="BC233" s="56"/>
      <c r="BD233" s="56"/>
      <c r="BE233" s="56"/>
      <c r="BF233" s="56"/>
      <c r="BG233" s="56"/>
      <c r="BH233" s="56"/>
      <c r="BI233" s="56"/>
      <c r="BJ233" s="56"/>
      <c r="BK233" s="56"/>
      <c r="BL233" s="56"/>
    </row>
    <row r="234" spans="1:64" ht="15">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c r="AS234" s="56"/>
      <c r="AT234" s="56"/>
      <c r="AU234" s="56"/>
      <c r="AV234" s="56"/>
      <c r="AW234" s="56"/>
      <c r="AX234" s="56"/>
      <c r="AY234" s="56"/>
      <c r="AZ234" s="56"/>
      <c r="BA234" s="56"/>
      <c r="BB234" s="56"/>
      <c r="BC234" s="56"/>
      <c r="BD234" s="56"/>
      <c r="BE234" s="56"/>
      <c r="BF234" s="56"/>
      <c r="BG234" s="56"/>
      <c r="BH234" s="56"/>
      <c r="BI234" s="56"/>
      <c r="BJ234" s="56"/>
      <c r="BK234" s="56"/>
      <c r="BL234" s="56"/>
    </row>
    <row r="235" spans="1:64" ht="15">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row>
    <row r="236" spans="1:64" ht="15">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c r="AS236" s="56"/>
      <c r="AT236" s="56"/>
      <c r="AU236" s="56"/>
      <c r="AV236" s="56"/>
      <c r="AW236" s="56"/>
      <c r="AX236" s="56"/>
      <c r="AY236" s="56"/>
      <c r="AZ236" s="56"/>
      <c r="BA236" s="56"/>
      <c r="BB236" s="56"/>
      <c r="BC236" s="56"/>
      <c r="BD236" s="56"/>
      <c r="BE236" s="56"/>
      <c r="BF236" s="56"/>
      <c r="BG236" s="56"/>
      <c r="BH236" s="56"/>
      <c r="BI236" s="56"/>
      <c r="BJ236" s="56"/>
      <c r="BK236" s="56"/>
      <c r="BL236" s="56"/>
    </row>
    <row r="237" spans="1:64" ht="15">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c r="AS237" s="56"/>
      <c r="AT237" s="56"/>
      <c r="AU237" s="56"/>
      <c r="AV237" s="56"/>
      <c r="AW237" s="56"/>
      <c r="AX237" s="56"/>
      <c r="AY237" s="56"/>
      <c r="AZ237" s="56"/>
      <c r="BA237" s="56"/>
      <c r="BB237" s="56"/>
      <c r="BC237" s="56"/>
      <c r="BD237" s="56"/>
      <c r="BE237" s="56"/>
      <c r="BF237" s="56"/>
      <c r="BG237" s="56"/>
      <c r="BH237" s="56"/>
      <c r="BI237" s="56"/>
      <c r="BJ237" s="56"/>
      <c r="BK237" s="56"/>
      <c r="BL237" s="56"/>
    </row>
    <row r="238" spans="1:64" ht="15">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c r="AS238" s="56"/>
      <c r="AT238" s="56"/>
      <c r="AU238" s="56"/>
      <c r="AV238" s="56"/>
      <c r="AW238" s="56"/>
      <c r="AX238" s="56"/>
      <c r="AY238" s="56"/>
      <c r="AZ238" s="56"/>
      <c r="BA238" s="56"/>
      <c r="BB238" s="56"/>
      <c r="BC238" s="56"/>
      <c r="BD238" s="56"/>
      <c r="BE238" s="56"/>
      <c r="BF238" s="56"/>
      <c r="BG238" s="56"/>
      <c r="BH238" s="56"/>
      <c r="BI238" s="56"/>
      <c r="BJ238" s="56"/>
      <c r="BK238" s="56"/>
      <c r="BL238" s="56"/>
    </row>
    <row r="239" spans="1:64" ht="15">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c r="AS239" s="56"/>
      <c r="AT239" s="56"/>
      <c r="AU239" s="56"/>
      <c r="AV239" s="56"/>
      <c r="AW239" s="56"/>
      <c r="AX239" s="56"/>
      <c r="AY239" s="56"/>
      <c r="AZ239" s="56"/>
      <c r="BA239" s="56"/>
      <c r="BB239" s="56"/>
      <c r="BC239" s="56"/>
      <c r="BD239" s="56"/>
      <c r="BE239" s="56"/>
      <c r="BF239" s="56"/>
      <c r="BG239" s="56"/>
      <c r="BH239" s="56"/>
      <c r="BI239" s="56"/>
      <c r="BJ239" s="56"/>
      <c r="BK239" s="56"/>
      <c r="BL239" s="56"/>
    </row>
    <row r="240" spans="1:64" ht="15">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row>
    <row r="241" spans="1:64" ht="15">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row>
    <row r="242" spans="1:64" ht="15">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c r="AS242" s="56"/>
      <c r="AT242" s="56"/>
      <c r="AU242" s="56"/>
      <c r="AV242" s="56"/>
      <c r="AW242" s="56"/>
      <c r="AX242" s="56"/>
      <c r="AY242" s="56"/>
      <c r="AZ242" s="56"/>
      <c r="BA242" s="56"/>
      <c r="BB242" s="56"/>
      <c r="BC242" s="56"/>
      <c r="BD242" s="56"/>
      <c r="BE242" s="56"/>
      <c r="BF242" s="56"/>
      <c r="BG242" s="56"/>
      <c r="BH242" s="56"/>
      <c r="BI242" s="56"/>
      <c r="BJ242" s="56"/>
      <c r="BK242" s="56"/>
      <c r="BL242" s="56"/>
    </row>
    <row r="243" spans="1:64" ht="15">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c r="AY243" s="56"/>
      <c r="AZ243" s="56"/>
      <c r="BA243" s="56"/>
      <c r="BB243" s="56"/>
      <c r="BC243" s="56"/>
      <c r="BD243" s="56"/>
      <c r="BE243" s="56"/>
      <c r="BF243" s="56"/>
      <c r="BG243" s="56"/>
      <c r="BH243" s="56"/>
      <c r="BI243" s="56"/>
      <c r="BJ243" s="56"/>
      <c r="BK243" s="56"/>
      <c r="BL243" s="56"/>
    </row>
    <row r="244" spans="1:64" ht="15">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56"/>
      <c r="BB244" s="56"/>
      <c r="BC244" s="56"/>
      <c r="BD244" s="56"/>
      <c r="BE244" s="56"/>
      <c r="BF244" s="56"/>
      <c r="BG244" s="56"/>
      <c r="BH244" s="56"/>
      <c r="BI244" s="56"/>
      <c r="BJ244" s="56"/>
      <c r="BK244" s="56"/>
      <c r="BL244" s="56"/>
    </row>
    <row r="245" spans="1:64" ht="15">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row>
    <row r="246" spans="1:64" ht="15">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row>
    <row r="247" spans="1:64" ht="15">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row>
    <row r="248" spans="1:64" ht="15">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c r="AS248" s="56"/>
      <c r="AT248" s="56"/>
      <c r="AU248" s="56"/>
      <c r="AV248" s="56"/>
      <c r="AW248" s="56"/>
      <c r="AX248" s="56"/>
      <c r="AY248" s="56"/>
      <c r="AZ248" s="56"/>
      <c r="BA248" s="56"/>
      <c r="BB248" s="56"/>
      <c r="BC248" s="56"/>
      <c r="BD248" s="56"/>
      <c r="BE248" s="56"/>
      <c r="BF248" s="56"/>
      <c r="BG248" s="56"/>
      <c r="BH248" s="56"/>
      <c r="BI248" s="56"/>
      <c r="BJ248" s="56"/>
      <c r="BK248" s="56"/>
      <c r="BL248" s="56"/>
    </row>
    <row r="249" spans="1:64" ht="15">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c r="AS249" s="56"/>
      <c r="AT249" s="56"/>
      <c r="AU249" s="56"/>
      <c r="AV249" s="56"/>
      <c r="AW249" s="56"/>
      <c r="AX249" s="56"/>
      <c r="AY249" s="56"/>
      <c r="AZ249" s="56"/>
      <c r="BA249" s="56"/>
      <c r="BB249" s="56"/>
      <c r="BC249" s="56"/>
      <c r="BD249" s="56"/>
      <c r="BE249" s="56"/>
      <c r="BF249" s="56"/>
      <c r="BG249" s="56"/>
      <c r="BH249" s="56"/>
      <c r="BI249" s="56"/>
      <c r="BJ249" s="56"/>
      <c r="BK249" s="56"/>
      <c r="BL249" s="56"/>
    </row>
    <row r="250" spans="1:64" ht="15">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c r="AS250" s="56"/>
      <c r="AT250" s="56"/>
      <c r="AU250" s="56"/>
      <c r="AV250" s="56"/>
      <c r="AW250" s="56"/>
      <c r="AX250" s="56"/>
      <c r="AY250" s="56"/>
      <c r="AZ250" s="56"/>
      <c r="BA250" s="56"/>
      <c r="BB250" s="56"/>
      <c r="BC250" s="56"/>
      <c r="BD250" s="56"/>
      <c r="BE250" s="56"/>
      <c r="BF250" s="56"/>
      <c r="BG250" s="56"/>
      <c r="BH250" s="56"/>
      <c r="BI250" s="56"/>
      <c r="BJ250" s="56"/>
      <c r="BK250" s="56"/>
      <c r="BL250" s="56"/>
    </row>
    <row r="251" spans="1:64" ht="15">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c r="AS251" s="56"/>
      <c r="AT251" s="56"/>
      <c r="AU251" s="56"/>
      <c r="AV251" s="56"/>
      <c r="AW251" s="56"/>
      <c r="AX251" s="56"/>
      <c r="AY251" s="56"/>
      <c r="AZ251" s="56"/>
      <c r="BA251" s="56"/>
      <c r="BB251" s="56"/>
      <c r="BC251" s="56"/>
      <c r="BD251" s="56"/>
      <c r="BE251" s="56"/>
      <c r="BF251" s="56"/>
      <c r="BG251" s="56"/>
      <c r="BH251" s="56"/>
      <c r="BI251" s="56"/>
      <c r="BJ251" s="56"/>
      <c r="BK251" s="56"/>
      <c r="BL251" s="56"/>
    </row>
    <row r="252" spans="1:64" ht="15">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row>
    <row r="253" spans="1:64" ht="15">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c r="AY253" s="56"/>
      <c r="AZ253" s="56"/>
      <c r="BA253" s="56"/>
      <c r="BB253" s="56"/>
      <c r="BC253" s="56"/>
      <c r="BD253" s="56"/>
      <c r="BE253" s="56"/>
      <c r="BF253" s="56"/>
      <c r="BG253" s="56"/>
      <c r="BH253" s="56"/>
      <c r="BI253" s="56"/>
      <c r="BJ253" s="56"/>
      <c r="BK253" s="56"/>
      <c r="BL253" s="56"/>
    </row>
    <row r="254" spans="1:64" ht="15">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c r="AS254" s="56"/>
      <c r="AT254" s="56"/>
      <c r="AU254" s="56"/>
      <c r="AV254" s="56"/>
      <c r="AW254" s="56"/>
      <c r="AX254" s="56"/>
      <c r="AY254" s="56"/>
      <c r="AZ254" s="56"/>
      <c r="BA254" s="56"/>
      <c r="BB254" s="56"/>
      <c r="BC254" s="56"/>
      <c r="BD254" s="56"/>
      <c r="BE254" s="56"/>
      <c r="BF254" s="56"/>
      <c r="BG254" s="56"/>
      <c r="BH254" s="56"/>
      <c r="BI254" s="56"/>
      <c r="BJ254" s="56"/>
      <c r="BK254" s="56"/>
      <c r="BL254" s="56"/>
    </row>
    <row r="255" spans="1:64" ht="21"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c r="AS255" s="56"/>
      <c r="AT255" s="56"/>
      <c r="AU255" s="56"/>
      <c r="AV255" s="56"/>
      <c r="AW255" s="56"/>
      <c r="AX255" s="56"/>
      <c r="AY255" s="56"/>
      <c r="AZ255" s="56"/>
      <c r="BA255" s="56"/>
      <c r="BB255" s="56"/>
      <c r="BC255" s="56"/>
      <c r="BD255" s="56"/>
      <c r="BE255" s="56"/>
      <c r="BF255" s="56"/>
      <c r="BG255" s="56"/>
      <c r="BH255" s="56"/>
      <c r="BI255" s="56"/>
      <c r="BJ255" s="56"/>
      <c r="BK255" s="56"/>
      <c r="BL255" s="56"/>
    </row>
  </sheetData>
  <sheetProtection/>
  <mergeCells count="35">
    <mergeCell ref="AG12:BL13"/>
    <mergeCell ref="X5:BL6"/>
    <mergeCell ref="AT11:BL11"/>
    <mergeCell ref="AG10:AR10"/>
    <mergeCell ref="AG11:AR11"/>
    <mergeCell ref="AG7:BL7"/>
    <mergeCell ref="AG8:BL8"/>
    <mergeCell ref="AG9:BL9"/>
    <mergeCell ref="AT10:BL10"/>
    <mergeCell ref="BA20:BL20"/>
    <mergeCell ref="BA21:BL21"/>
    <mergeCell ref="BA22:BL22"/>
    <mergeCell ref="BA23:BL23"/>
    <mergeCell ref="K22:V22"/>
    <mergeCell ref="A14:BL14"/>
    <mergeCell ref="AF15:AH15"/>
    <mergeCell ref="BA18:BL18"/>
    <mergeCell ref="BA19:BL19"/>
    <mergeCell ref="BA17:BL17"/>
    <mergeCell ref="A25:AX25"/>
    <mergeCell ref="AQ23:AW23"/>
    <mergeCell ref="BA26:BL27"/>
    <mergeCell ref="M34:BK35"/>
    <mergeCell ref="M38:BK39"/>
    <mergeCell ref="BA24:BL24"/>
    <mergeCell ref="T26:AP26"/>
    <mergeCell ref="BA25:BL25"/>
    <mergeCell ref="A212:BL255"/>
    <mergeCell ref="M43:BK43"/>
    <mergeCell ref="M46:BK46"/>
    <mergeCell ref="AE30:BL31"/>
    <mergeCell ref="M41:BK41"/>
    <mergeCell ref="A81:BL208"/>
    <mergeCell ref="A52:BL79"/>
    <mergeCell ref="A49:BL49"/>
  </mergeCells>
  <printOptions/>
  <pageMargins left="0.7874015748031497" right="0.3937007874015748" top="0.1968503937007874" bottom="0.1968503937007874" header="0.2755905511811024" footer="0.2755905511811024"/>
  <pageSetup horizontalDpi="600" verticalDpi="600" orientation="portrait" paperSize="9" r:id="rId1"/>
  <headerFooter alignWithMargins="0">
    <oddHeader>&amp;L&amp;"Tahoma,обычный"&amp;6Подготовлено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sheetPr>
  <dimension ref="A2:I97"/>
  <sheetViews>
    <sheetView zoomScalePageLayoutView="0" workbookViewId="0" topLeftCell="A61">
      <selection activeCell="O17" sqref="O17"/>
    </sheetView>
  </sheetViews>
  <sheetFormatPr defaultColWidth="9.00390625" defaultRowHeight="12.75"/>
  <cols>
    <col min="1" max="1" width="9.125" style="0" customWidth="1"/>
    <col min="2" max="2" width="12.375" style="0" customWidth="1"/>
    <col min="3" max="3" width="13.375" style="0" customWidth="1"/>
    <col min="4" max="4" width="11.875" style="0" customWidth="1"/>
    <col min="5" max="5" width="11.25390625" style="0" customWidth="1"/>
    <col min="6" max="6" width="10.125" style="0" customWidth="1"/>
    <col min="7" max="7" width="8.375" style="0" customWidth="1"/>
    <col min="8" max="8" width="10.25390625" style="0" customWidth="1"/>
    <col min="9" max="9" width="11.625" style="0" bestFit="1" customWidth="1"/>
  </cols>
  <sheetData>
    <row r="2" spans="1:8" ht="12.75">
      <c r="A2" s="84" t="s">
        <v>86</v>
      </c>
      <c r="B2" s="84"/>
      <c r="C2" s="84"/>
      <c r="D2" s="84"/>
      <c r="E2" s="84"/>
      <c r="F2" s="84"/>
      <c r="G2" s="84"/>
      <c r="H2" s="84"/>
    </row>
    <row r="3" spans="1:8" ht="12.75">
      <c r="A3" s="85"/>
      <c r="B3" s="85"/>
      <c r="C3" s="85"/>
      <c r="D3" s="85"/>
      <c r="E3" s="85"/>
      <c r="F3" s="85"/>
      <c r="G3" s="85"/>
      <c r="H3" s="85"/>
    </row>
    <row r="4" spans="1:8" ht="12.75">
      <c r="A4" s="86" t="s">
        <v>15</v>
      </c>
      <c r="B4" s="86"/>
      <c r="C4" s="86"/>
      <c r="D4" s="86"/>
      <c r="E4" s="86"/>
      <c r="F4" s="86"/>
      <c r="G4" s="86" t="s">
        <v>16</v>
      </c>
      <c r="H4" s="86"/>
    </row>
    <row r="5" spans="1:9" ht="15.75" customHeight="1">
      <c r="A5" s="87" t="s">
        <v>17</v>
      </c>
      <c r="B5" s="88"/>
      <c r="C5" s="88"/>
      <c r="D5" s="88"/>
      <c r="E5" s="88"/>
      <c r="F5" s="89"/>
      <c r="G5" s="90">
        <v>4539365.49</v>
      </c>
      <c r="H5" s="91"/>
      <c r="I5" s="52"/>
    </row>
    <row r="6" spans="1:8" ht="12.75">
      <c r="A6" s="93" t="s">
        <v>18</v>
      </c>
      <c r="B6" s="94"/>
      <c r="C6" s="94"/>
      <c r="D6" s="94"/>
      <c r="E6" s="94"/>
      <c r="F6" s="95"/>
      <c r="G6" s="86"/>
      <c r="H6" s="86"/>
    </row>
    <row r="7" spans="1:8" ht="16.5" customHeight="1">
      <c r="A7" s="96" t="s">
        <v>113</v>
      </c>
      <c r="B7" s="97"/>
      <c r="C7" s="97"/>
      <c r="D7" s="97"/>
      <c r="E7" s="97"/>
      <c r="F7" s="98"/>
      <c r="G7" s="110">
        <v>0</v>
      </c>
      <c r="H7" s="110"/>
    </row>
    <row r="8" spans="1:8" ht="12.75">
      <c r="A8" s="93" t="s">
        <v>19</v>
      </c>
      <c r="B8" s="94"/>
      <c r="C8" s="94"/>
      <c r="D8" s="94"/>
      <c r="E8" s="94"/>
      <c r="F8" s="95"/>
      <c r="G8" s="110"/>
      <c r="H8" s="110"/>
    </row>
    <row r="9" spans="1:8" ht="23.25" customHeight="1">
      <c r="A9" s="96" t="s">
        <v>114</v>
      </c>
      <c r="B9" s="97"/>
      <c r="C9" s="97"/>
      <c r="D9" s="97"/>
      <c r="E9" s="97"/>
      <c r="F9" s="98"/>
      <c r="G9" s="110">
        <v>0</v>
      </c>
      <c r="H9" s="110"/>
    </row>
    <row r="10" spans="1:8" ht="24.75" customHeight="1">
      <c r="A10" s="96" t="s">
        <v>115</v>
      </c>
      <c r="B10" s="97"/>
      <c r="C10" s="97"/>
      <c r="D10" s="97"/>
      <c r="E10" s="97"/>
      <c r="F10" s="98"/>
      <c r="G10" s="110">
        <v>0</v>
      </c>
      <c r="H10" s="110"/>
    </row>
    <row r="11" spans="1:8" ht="25.5" customHeight="1">
      <c r="A11" s="96" t="s">
        <v>116</v>
      </c>
      <c r="B11" s="97"/>
      <c r="C11" s="97"/>
      <c r="D11" s="97"/>
      <c r="E11" s="97"/>
      <c r="F11" s="98"/>
      <c r="G11" s="110">
        <v>0</v>
      </c>
      <c r="H11" s="110"/>
    </row>
    <row r="12" spans="1:9" ht="12.75">
      <c r="A12" s="96" t="s">
        <v>117</v>
      </c>
      <c r="B12" s="97"/>
      <c r="C12" s="97"/>
      <c r="D12" s="97"/>
      <c r="E12" s="97"/>
      <c r="F12" s="98"/>
      <c r="G12" s="110">
        <v>0</v>
      </c>
      <c r="H12" s="110"/>
      <c r="I12" s="35"/>
    </row>
    <row r="13" spans="1:9" ht="13.5" customHeight="1">
      <c r="A13" s="99" t="s">
        <v>118</v>
      </c>
      <c r="B13" s="99"/>
      <c r="C13" s="99"/>
      <c r="D13" s="99"/>
      <c r="E13" s="99"/>
      <c r="F13" s="99"/>
      <c r="G13" s="110">
        <v>4026829.98</v>
      </c>
      <c r="H13" s="110"/>
      <c r="I13" s="52"/>
    </row>
    <row r="14" spans="1:8" ht="11.25" customHeight="1">
      <c r="A14" s="93" t="s">
        <v>19</v>
      </c>
      <c r="B14" s="94"/>
      <c r="C14" s="94"/>
      <c r="D14" s="94"/>
      <c r="E14" s="94"/>
      <c r="F14" s="95"/>
      <c r="G14" s="110"/>
      <c r="H14" s="110"/>
    </row>
    <row r="15" spans="1:8" ht="12.75">
      <c r="A15" s="96" t="s">
        <v>119</v>
      </c>
      <c r="B15" s="97"/>
      <c r="C15" s="97"/>
      <c r="D15" s="97"/>
      <c r="E15" s="97"/>
      <c r="F15" s="98"/>
      <c r="G15" s="110">
        <v>512535.51</v>
      </c>
      <c r="H15" s="110"/>
    </row>
    <row r="16" spans="1:8" ht="12.75">
      <c r="A16" s="96" t="s">
        <v>120</v>
      </c>
      <c r="B16" s="97"/>
      <c r="C16" s="97"/>
      <c r="D16" s="97"/>
      <c r="E16" s="97"/>
      <c r="F16" s="98"/>
      <c r="G16" s="110">
        <v>0</v>
      </c>
      <c r="H16" s="110"/>
    </row>
    <row r="17" spans="1:8" ht="17.25" customHeight="1">
      <c r="A17" s="100" t="s">
        <v>20</v>
      </c>
      <c r="B17" s="101"/>
      <c r="C17" s="101"/>
      <c r="D17" s="101"/>
      <c r="E17" s="101"/>
      <c r="F17" s="102"/>
      <c r="G17" s="111">
        <v>25298600.94</v>
      </c>
      <c r="H17" s="111"/>
    </row>
    <row r="18" spans="1:8" ht="12.75">
      <c r="A18" s="103" t="s">
        <v>18</v>
      </c>
      <c r="B18" s="104"/>
      <c r="C18" s="104"/>
      <c r="D18" s="104"/>
      <c r="E18" s="104"/>
      <c r="F18" s="105"/>
      <c r="G18" s="110"/>
      <c r="H18" s="110"/>
    </row>
    <row r="19" spans="1:8" ht="38.25" customHeight="1">
      <c r="A19" s="96" t="s">
        <v>121</v>
      </c>
      <c r="B19" s="97"/>
      <c r="C19" s="97"/>
      <c r="D19" s="97"/>
      <c r="E19" s="97"/>
      <c r="F19" s="98"/>
      <c r="G19" s="110">
        <v>0</v>
      </c>
      <c r="H19" s="110"/>
    </row>
    <row r="20" spans="1:8" ht="39.75" customHeight="1">
      <c r="A20" s="96" t="s">
        <v>122</v>
      </c>
      <c r="B20" s="97"/>
      <c r="C20" s="97"/>
      <c r="D20" s="97"/>
      <c r="E20" s="97"/>
      <c r="F20" s="98"/>
      <c r="G20" s="110">
        <v>0</v>
      </c>
      <c r="H20" s="110"/>
    </row>
    <row r="21" spans="1:8" ht="12.75">
      <c r="A21" s="93" t="s">
        <v>19</v>
      </c>
      <c r="B21" s="94"/>
      <c r="C21" s="94"/>
      <c r="D21" s="94"/>
      <c r="E21" s="94"/>
      <c r="F21" s="95"/>
      <c r="G21" s="110"/>
      <c r="H21" s="110"/>
    </row>
    <row r="22" spans="1:8" ht="12.75">
      <c r="A22" s="106" t="s">
        <v>123</v>
      </c>
      <c r="B22" s="99"/>
      <c r="C22" s="99"/>
      <c r="D22" s="99"/>
      <c r="E22" s="99"/>
      <c r="F22" s="99"/>
      <c r="G22" s="110">
        <v>0</v>
      </c>
      <c r="H22" s="110"/>
    </row>
    <row r="23" spans="1:8" ht="12.75">
      <c r="A23" s="99" t="s">
        <v>124</v>
      </c>
      <c r="B23" s="99"/>
      <c r="C23" s="99"/>
      <c r="D23" s="99"/>
      <c r="E23" s="99"/>
      <c r="F23" s="99"/>
      <c r="G23" s="110">
        <v>0</v>
      </c>
      <c r="H23" s="110"/>
    </row>
    <row r="24" spans="1:8" ht="12.75">
      <c r="A24" s="96" t="s">
        <v>125</v>
      </c>
      <c r="B24" s="97"/>
      <c r="C24" s="97"/>
      <c r="D24" s="97"/>
      <c r="E24" s="97"/>
      <c r="F24" s="98"/>
      <c r="G24" s="110">
        <v>0</v>
      </c>
      <c r="H24" s="110"/>
    </row>
    <row r="25" spans="1:8" ht="12.75">
      <c r="A25" s="96" t="s">
        <v>126</v>
      </c>
      <c r="B25" s="97"/>
      <c r="C25" s="97"/>
      <c r="D25" s="97"/>
      <c r="E25" s="97"/>
      <c r="F25" s="98"/>
      <c r="G25" s="110">
        <v>0</v>
      </c>
      <c r="H25" s="110"/>
    </row>
    <row r="26" spans="1:8" ht="12.75">
      <c r="A26" s="96" t="s">
        <v>127</v>
      </c>
      <c r="B26" s="97"/>
      <c r="C26" s="97"/>
      <c r="D26" s="97"/>
      <c r="E26" s="97"/>
      <c r="F26" s="98"/>
      <c r="G26" s="110">
        <v>0</v>
      </c>
      <c r="H26" s="110"/>
    </row>
    <row r="27" spans="1:8" ht="12.75">
      <c r="A27" s="96" t="s">
        <v>128</v>
      </c>
      <c r="B27" s="97"/>
      <c r="C27" s="97"/>
      <c r="D27" s="97"/>
      <c r="E27" s="97"/>
      <c r="F27" s="98"/>
      <c r="G27" s="110">
        <v>0</v>
      </c>
      <c r="H27" s="110"/>
    </row>
    <row r="28" spans="1:8" ht="12.75">
      <c r="A28" s="96" t="s">
        <v>129</v>
      </c>
      <c r="B28" s="97"/>
      <c r="C28" s="97"/>
      <c r="D28" s="97"/>
      <c r="E28" s="97"/>
      <c r="F28" s="98"/>
      <c r="G28" s="110">
        <v>0</v>
      </c>
      <c r="H28" s="110"/>
    </row>
    <row r="29" spans="1:8" ht="12.75">
      <c r="A29" s="96" t="s">
        <v>130</v>
      </c>
      <c r="B29" s="97"/>
      <c r="C29" s="97"/>
      <c r="D29" s="97"/>
      <c r="E29" s="97"/>
      <c r="F29" s="98"/>
      <c r="G29" s="110">
        <v>0</v>
      </c>
      <c r="H29" s="110"/>
    </row>
    <row r="30" spans="1:8" ht="12.75">
      <c r="A30" s="96" t="s">
        <v>131</v>
      </c>
      <c r="B30" s="97"/>
      <c r="C30" s="97"/>
      <c r="D30" s="97"/>
      <c r="E30" s="97"/>
      <c r="F30" s="98"/>
      <c r="G30" s="110">
        <v>0</v>
      </c>
      <c r="H30" s="110"/>
    </row>
    <row r="31" spans="1:8" ht="12.75">
      <c r="A31" s="96" t="s">
        <v>132</v>
      </c>
      <c r="B31" s="97"/>
      <c r="C31" s="97"/>
      <c r="D31" s="97"/>
      <c r="E31" s="97"/>
      <c r="F31" s="98"/>
      <c r="G31" s="110">
        <v>0</v>
      </c>
      <c r="H31" s="110"/>
    </row>
    <row r="32" spans="1:9" ht="30.75" customHeight="1">
      <c r="A32" s="96" t="s">
        <v>133</v>
      </c>
      <c r="B32" s="97"/>
      <c r="C32" s="97"/>
      <c r="D32" s="97"/>
      <c r="E32" s="97"/>
      <c r="F32" s="98"/>
      <c r="G32" s="110">
        <v>171107.78</v>
      </c>
      <c r="H32" s="110"/>
      <c r="I32" s="53"/>
    </row>
    <row r="33" spans="1:9" ht="12.75">
      <c r="A33" s="93" t="s">
        <v>19</v>
      </c>
      <c r="B33" s="94"/>
      <c r="C33" s="94"/>
      <c r="D33" s="94"/>
      <c r="E33" s="94"/>
      <c r="F33" s="95"/>
      <c r="G33" s="110"/>
      <c r="H33" s="110"/>
      <c r="I33" s="35"/>
    </row>
    <row r="34" spans="1:9" ht="12.75">
      <c r="A34" s="106" t="s">
        <v>134</v>
      </c>
      <c r="B34" s="99"/>
      <c r="C34" s="99"/>
      <c r="D34" s="99"/>
      <c r="E34" s="99"/>
      <c r="F34" s="99"/>
      <c r="G34" s="110">
        <v>19349.53</v>
      </c>
      <c r="H34" s="110"/>
      <c r="I34" s="35"/>
    </row>
    <row r="35" spans="1:9" ht="12.75">
      <c r="A35" s="99" t="s">
        <v>135</v>
      </c>
      <c r="B35" s="99"/>
      <c r="C35" s="99"/>
      <c r="D35" s="99"/>
      <c r="E35" s="99"/>
      <c r="F35" s="99"/>
      <c r="G35" s="110"/>
      <c r="H35" s="110"/>
      <c r="I35" s="35"/>
    </row>
    <row r="36" spans="1:9" ht="12.75">
      <c r="A36" s="96" t="s">
        <v>136</v>
      </c>
      <c r="B36" s="97"/>
      <c r="C36" s="97"/>
      <c r="D36" s="97"/>
      <c r="E36" s="97"/>
      <c r="F36" s="98"/>
      <c r="G36" s="110">
        <v>8637.93</v>
      </c>
      <c r="H36" s="110"/>
      <c r="I36" s="35"/>
    </row>
    <row r="37" spans="1:9" ht="12.75">
      <c r="A37" s="96" t="s">
        <v>137</v>
      </c>
      <c r="B37" s="97"/>
      <c r="C37" s="97"/>
      <c r="D37" s="97"/>
      <c r="E37" s="97"/>
      <c r="F37" s="98"/>
      <c r="G37" s="110"/>
      <c r="H37" s="110"/>
      <c r="I37" s="35"/>
    </row>
    <row r="38" spans="1:9" ht="12.75">
      <c r="A38" s="96" t="s">
        <v>138</v>
      </c>
      <c r="B38" s="97"/>
      <c r="C38" s="97"/>
      <c r="D38" s="97"/>
      <c r="E38" s="97"/>
      <c r="F38" s="98"/>
      <c r="G38" s="110">
        <v>143120.32</v>
      </c>
      <c r="H38" s="110"/>
      <c r="I38" s="35"/>
    </row>
    <row r="39" spans="1:9" ht="12.75">
      <c r="A39" s="96" t="s">
        <v>139</v>
      </c>
      <c r="B39" s="97"/>
      <c r="C39" s="97"/>
      <c r="D39" s="97"/>
      <c r="E39" s="97"/>
      <c r="F39" s="98"/>
      <c r="G39" s="110"/>
      <c r="H39" s="110"/>
      <c r="I39" s="35"/>
    </row>
    <row r="40" spans="1:9" ht="12.75">
      <c r="A40" s="96" t="s">
        <v>140</v>
      </c>
      <c r="B40" s="97"/>
      <c r="C40" s="97"/>
      <c r="D40" s="97"/>
      <c r="E40" s="97"/>
      <c r="F40" s="98"/>
      <c r="G40" s="110"/>
      <c r="H40" s="110"/>
      <c r="I40" s="35"/>
    </row>
    <row r="41" spans="1:9" ht="12.75">
      <c r="A41" s="96" t="s">
        <v>141</v>
      </c>
      <c r="B41" s="97"/>
      <c r="C41" s="97"/>
      <c r="D41" s="97"/>
      <c r="E41" s="97"/>
      <c r="F41" s="98"/>
      <c r="G41" s="110"/>
      <c r="H41" s="110"/>
      <c r="I41" s="35"/>
    </row>
    <row r="42" spans="1:9" ht="12.75">
      <c r="A42" s="96" t="s">
        <v>142</v>
      </c>
      <c r="B42" s="97"/>
      <c r="C42" s="97"/>
      <c r="D42" s="97"/>
      <c r="E42" s="97"/>
      <c r="F42" s="98"/>
      <c r="G42" s="110"/>
      <c r="H42" s="110"/>
      <c r="I42" s="35"/>
    </row>
    <row r="43" spans="1:9" ht="12.75">
      <c r="A43" s="96" t="s">
        <v>143</v>
      </c>
      <c r="B43" s="97"/>
      <c r="C43" s="97"/>
      <c r="D43" s="97"/>
      <c r="E43" s="97"/>
      <c r="F43" s="98"/>
      <c r="G43" s="110"/>
      <c r="H43" s="110"/>
      <c r="I43" s="35"/>
    </row>
    <row r="44" spans="1:9" ht="17.25" customHeight="1">
      <c r="A44" s="107" t="s">
        <v>21</v>
      </c>
      <c r="B44" s="108"/>
      <c r="C44" s="108"/>
      <c r="D44" s="108"/>
      <c r="E44" s="108"/>
      <c r="F44" s="109"/>
      <c r="G44" s="111">
        <v>24432173.63</v>
      </c>
      <c r="H44" s="111"/>
      <c r="I44" s="53"/>
    </row>
    <row r="45" spans="1:9" ht="12.75">
      <c r="A45" s="96" t="s">
        <v>18</v>
      </c>
      <c r="B45" s="97"/>
      <c r="C45" s="97"/>
      <c r="D45" s="97"/>
      <c r="E45" s="97"/>
      <c r="F45" s="98"/>
      <c r="G45" s="110"/>
      <c r="H45" s="110"/>
      <c r="I45" s="35"/>
    </row>
    <row r="46" spans="1:9" ht="12.75">
      <c r="A46" s="96" t="s">
        <v>22</v>
      </c>
      <c r="B46" s="97"/>
      <c r="C46" s="97"/>
      <c r="D46" s="97"/>
      <c r="E46" s="97"/>
      <c r="F46" s="98"/>
      <c r="G46" s="110">
        <v>0</v>
      </c>
      <c r="H46" s="110"/>
      <c r="I46" s="35"/>
    </row>
    <row r="47" spans="1:9" ht="36" customHeight="1">
      <c r="A47" s="96" t="s">
        <v>144</v>
      </c>
      <c r="B47" s="97"/>
      <c r="C47" s="97"/>
      <c r="D47" s="97"/>
      <c r="E47" s="97"/>
      <c r="F47" s="98"/>
      <c r="G47" s="110">
        <v>0</v>
      </c>
      <c r="H47" s="110"/>
      <c r="I47" s="35"/>
    </row>
    <row r="48" spans="1:8" ht="12.75">
      <c r="A48" s="93" t="s">
        <v>19</v>
      </c>
      <c r="B48" s="94"/>
      <c r="C48" s="94"/>
      <c r="D48" s="94"/>
      <c r="E48" s="94"/>
      <c r="F48" s="95"/>
      <c r="G48" s="110"/>
      <c r="H48" s="110"/>
    </row>
    <row r="49" spans="1:9" ht="12.75">
      <c r="A49" s="96" t="s">
        <v>270</v>
      </c>
      <c r="B49" s="97"/>
      <c r="C49" s="97"/>
      <c r="D49" s="97"/>
      <c r="E49" s="97"/>
      <c r="F49" s="98"/>
      <c r="G49" s="110"/>
      <c r="H49" s="110"/>
      <c r="I49" s="35"/>
    </row>
    <row r="50" spans="1:8" ht="12.75">
      <c r="A50" s="99" t="s">
        <v>145</v>
      </c>
      <c r="B50" s="99"/>
      <c r="C50" s="99"/>
      <c r="D50" s="99"/>
      <c r="E50" s="99"/>
      <c r="F50" s="99"/>
      <c r="G50" s="110">
        <v>0</v>
      </c>
      <c r="H50" s="110"/>
    </row>
    <row r="51" spans="1:8" ht="12.75">
      <c r="A51" s="99" t="s">
        <v>146</v>
      </c>
      <c r="B51" s="99"/>
      <c r="C51" s="99"/>
      <c r="D51" s="99"/>
      <c r="E51" s="99"/>
      <c r="F51" s="99"/>
      <c r="G51" s="110">
        <v>0</v>
      </c>
      <c r="H51" s="110"/>
    </row>
    <row r="52" spans="1:8" ht="12.75">
      <c r="A52" s="99" t="s">
        <v>147</v>
      </c>
      <c r="B52" s="99"/>
      <c r="C52" s="99"/>
      <c r="D52" s="99"/>
      <c r="E52" s="99"/>
      <c r="F52" s="99"/>
      <c r="G52" s="110">
        <v>0</v>
      </c>
      <c r="H52" s="110"/>
    </row>
    <row r="53" spans="1:8" ht="12.75">
      <c r="A53" s="99" t="s">
        <v>148</v>
      </c>
      <c r="B53" s="99"/>
      <c r="C53" s="99"/>
      <c r="D53" s="99"/>
      <c r="E53" s="99"/>
      <c r="F53" s="99"/>
      <c r="G53" s="110">
        <v>0</v>
      </c>
      <c r="H53" s="110"/>
    </row>
    <row r="54" spans="1:8" ht="12.75">
      <c r="A54" s="93" t="s">
        <v>149</v>
      </c>
      <c r="B54" s="94"/>
      <c r="C54" s="94"/>
      <c r="D54" s="94"/>
      <c r="E54" s="94"/>
      <c r="F54" s="95"/>
      <c r="G54" s="110">
        <v>0</v>
      </c>
      <c r="H54" s="110"/>
    </row>
    <row r="55" spans="1:8" ht="12.75">
      <c r="A55" s="92" t="s">
        <v>150</v>
      </c>
      <c r="B55" s="92"/>
      <c r="C55" s="92"/>
      <c r="D55" s="92"/>
      <c r="E55" s="92"/>
      <c r="F55" s="92"/>
      <c r="G55" s="110">
        <v>0</v>
      </c>
      <c r="H55" s="110"/>
    </row>
    <row r="56" spans="1:8" ht="12.75">
      <c r="A56" s="92" t="s">
        <v>151</v>
      </c>
      <c r="B56" s="92"/>
      <c r="C56" s="92"/>
      <c r="D56" s="92"/>
      <c r="E56" s="92"/>
      <c r="F56" s="92"/>
      <c r="G56" s="110">
        <v>0</v>
      </c>
      <c r="H56" s="110"/>
    </row>
    <row r="57" spans="1:8" ht="12.75">
      <c r="A57" s="92" t="s">
        <v>152</v>
      </c>
      <c r="B57" s="92"/>
      <c r="C57" s="92"/>
      <c r="D57" s="92"/>
      <c r="E57" s="92"/>
      <c r="F57" s="92"/>
      <c r="G57" s="110">
        <v>0</v>
      </c>
      <c r="H57" s="110"/>
    </row>
    <row r="58" spans="1:8" ht="12.75">
      <c r="A58" s="92" t="s">
        <v>153</v>
      </c>
      <c r="B58" s="92"/>
      <c r="C58" s="92"/>
      <c r="D58" s="92"/>
      <c r="E58" s="92"/>
      <c r="F58" s="92"/>
      <c r="G58" s="110">
        <v>0</v>
      </c>
      <c r="H58" s="110"/>
    </row>
    <row r="59" spans="1:8" ht="12.75">
      <c r="A59" s="92" t="s">
        <v>154</v>
      </c>
      <c r="B59" s="92"/>
      <c r="C59" s="92"/>
      <c r="D59" s="92"/>
      <c r="E59" s="92"/>
      <c r="F59" s="92"/>
      <c r="G59" s="110">
        <v>0</v>
      </c>
      <c r="H59" s="110"/>
    </row>
    <row r="60" spans="1:8" ht="12.75">
      <c r="A60" s="92" t="s">
        <v>273</v>
      </c>
      <c r="B60" s="92"/>
      <c r="C60" s="92"/>
      <c r="D60" s="92"/>
      <c r="E60" s="92"/>
      <c r="F60" s="92"/>
      <c r="G60" s="110">
        <v>0</v>
      </c>
      <c r="H60" s="110"/>
    </row>
    <row r="61" spans="1:8" ht="12.75">
      <c r="A61" s="92" t="s">
        <v>272</v>
      </c>
      <c r="B61" s="92"/>
      <c r="C61" s="92"/>
      <c r="D61" s="92"/>
      <c r="E61" s="92"/>
      <c r="F61" s="92"/>
      <c r="G61" s="110">
        <v>0</v>
      </c>
      <c r="H61" s="110"/>
    </row>
    <row r="62" spans="1:9" ht="27.75" customHeight="1">
      <c r="A62" s="112" t="s">
        <v>155</v>
      </c>
      <c r="B62" s="112"/>
      <c r="C62" s="112"/>
      <c r="D62" s="112"/>
      <c r="E62" s="112"/>
      <c r="F62" s="112"/>
      <c r="G62" s="113">
        <v>720822.08</v>
      </c>
      <c r="H62" s="113"/>
      <c r="I62" s="53"/>
    </row>
    <row r="63" spans="1:9" ht="12.75">
      <c r="A63" s="92" t="s">
        <v>19</v>
      </c>
      <c r="B63" s="92"/>
      <c r="C63" s="92"/>
      <c r="D63" s="92"/>
      <c r="E63" s="92"/>
      <c r="F63" s="92"/>
      <c r="G63" s="110"/>
      <c r="H63" s="110"/>
      <c r="I63" s="35"/>
    </row>
    <row r="64" spans="1:9" ht="12.75">
      <c r="A64" s="99" t="s">
        <v>271</v>
      </c>
      <c r="B64" s="99"/>
      <c r="C64" s="99"/>
      <c r="D64" s="99"/>
      <c r="E64" s="99"/>
      <c r="F64" s="99"/>
      <c r="G64" s="110">
        <v>-521.21</v>
      </c>
      <c r="H64" s="110"/>
      <c r="I64" s="35"/>
    </row>
    <row r="65" spans="1:9" ht="12.75">
      <c r="A65" s="99" t="s">
        <v>156</v>
      </c>
      <c r="B65" s="99"/>
      <c r="C65" s="99"/>
      <c r="D65" s="99"/>
      <c r="E65" s="99"/>
      <c r="F65" s="99"/>
      <c r="G65" s="110">
        <v>1611.29</v>
      </c>
      <c r="H65" s="110"/>
      <c r="I65" s="35"/>
    </row>
    <row r="66" spans="1:9" ht="12.75">
      <c r="A66" s="99" t="s">
        <v>157</v>
      </c>
      <c r="B66" s="99"/>
      <c r="C66" s="99"/>
      <c r="D66" s="99"/>
      <c r="E66" s="99"/>
      <c r="F66" s="99"/>
      <c r="G66" s="110">
        <v>2250</v>
      </c>
      <c r="H66" s="110"/>
      <c r="I66" s="35"/>
    </row>
    <row r="67" spans="1:9" ht="12.75">
      <c r="A67" s="99" t="s">
        <v>158</v>
      </c>
      <c r="B67" s="99"/>
      <c r="C67" s="99"/>
      <c r="D67" s="99"/>
      <c r="E67" s="99"/>
      <c r="F67" s="99"/>
      <c r="G67" s="110">
        <v>35024</v>
      </c>
      <c r="H67" s="110"/>
      <c r="I67" s="35"/>
    </row>
    <row r="68" spans="1:9" ht="12.75">
      <c r="A68" s="99" t="s">
        <v>159</v>
      </c>
      <c r="B68" s="99"/>
      <c r="C68" s="99"/>
      <c r="D68" s="99"/>
      <c r="E68" s="99"/>
      <c r="F68" s="99"/>
      <c r="G68" s="110">
        <v>1218</v>
      </c>
      <c r="H68" s="110"/>
      <c r="I68" s="35"/>
    </row>
    <row r="69" spans="1:9" ht="12.75">
      <c r="A69" s="92" t="s">
        <v>160</v>
      </c>
      <c r="B69" s="92"/>
      <c r="C69" s="92"/>
      <c r="D69" s="92"/>
      <c r="E69" s="92"/>
      <c r="F69" s="92"/>
      <c r="G69" s="110">
        <v>681240</v>
      </c>
      <c r="H69" s="110"/>
      <c r="I69" s="35"/>
    </row>
    <row r="70" spans="1:9" ht="12.75">
      <c r="A70" s="92" t="s">
        <v>161</v>
      </c>
      <c r="B70" s="92"/>
      <c r="C70" s="92"/>
      <c r="D70" s="92"/>
      <c r="E70" s="92"/>
      <c r="F70" s="92"/>
      <c r="G70" s="110"/>
      <c r="H70" s="110"/>
      <c r="I70" s="35"/>
    </row>
    <row r="71" spans="1:9" ht="12.75">
      <c r="A71" s="92" t="s">
        <v>162</v>
      </c>
      <c r="B71" s="92"/>
      <c r="C71" s="92"/>
      <c r="D71" s="92"/>
      <c r="E71" s="92"/>
      <c r="F71" s="92"/>
      <c r="G71" s="110"/>
      <c r="H71" s="110"/>
      <c r="I71" s="35"/>
    </row>
    <row r="72" spans="1:9" ht="12.75">
      <c r="A72" s="92" t="s">
        <v>163</v>
      </c>
      <c r="B72" s="92"/>
      <c r="C72" s="92"/>
      <c r="D72" s="92"/>
      <c r="E72" s="92"/>
      <c r="F72" s="92"/>
      <c r="G72" s="110"/>
      <c r="H72" s="110"/>
      <c r="I72" s="35"/>
    </row>
    <row r="73" spans="1:9" ht="12.75">
      <c r="A73" s="92" t="s">
        <v>164</v>
      </c>
      <c r="B73" s="92"/>
      <c r="C73" s="92"/>
      <c r="D73" s="92"/>
      <c r="E73" s="92"/>
      <c r="F73" s="92"/>
      <c r="G73" s="110"/>
      <c r="H73" s="110"/>
      <c r="I73" s="35"/>
    </row>
    <row r="74" spans="1:9" ht="12.75">
      <c r="A74" s="92" t="s">
        <v>165</v>
      </c>
      <c r="B74" s="92"/>
      <c r="C74" s="92"/>
      <c r="D74" s="92"/>
      <c r="E74" s="92"/>
      <c r="F74" s="92"/>
      <c r="G74" s="110"/>
      <c r="H74" s="110"/>
      <c r="I74" s="35"/>
    </row>
    <row r="75" spans="1:9" ht="12.75">
      <c r="A75" s="114" t="s">
        <v>273</v>
      </c>
      <c r="B75" s="114"/>
      <c r="C75" s="114"/>
      <c r="D75" s="114"/>
      <c r="E75" s="114"/>
      <c r="F75" s="114"/>
      <c r="G75" s="113">
        <v>194791.55</v>
      </c>
      <c r="H75" s="113"/>
      <c r="I75" s="35"/>
    </row>
    <row r="76" spans="1:9" ht="12.75">
      <c r="A76" s="114" t="s">
        <v>272</v>
      </c>
      <c r="B76" s="114"/>
      <c r="C76" s="114"/>
      <c r="D76" s="114"/>
      <c r="E76" s="114"/>
      <c r="F76" s="114"/>
      <c r="G76" s="113">
        <v>23516560</v>
      </c>
      <c r="H76" s="113"/>
      <c r="I76" s="35"/>
    </row>
    <row r="77" spans="1:8" ht="12.75">
      <c r="A77" s="33"/>
      <c r="B77" s="33"/>
      <c r="C77" s="33"/>
      <c r="D77" s="33"/>
      <c r="E77" s="33"/>
      <c r="F77" s="33"/>
      <c r="G77" s="33"/>
      <c r="H77" s="33"/>
    </row>
    <row r="78" spans="1:8" ht="30.75" customHeight="1">
      <c r="A78" s="56" t="s">
        <v>83</v>
      </c>
      <c r="B78" s="56"/>
      <c r="C78" s="56"/>
      <c r="D78" s="56"/>
      <c r="E78" s="19"/>
      <c r="F78" s="19"/>
      <c r="G78" s="83" t="s">
        <v>108</v>
      </c>
      <c r="H78" s="83"/>
    </row>
    <row r="79" spans="1:8" ht="15">
      <c r="A79" s="34"/>
      <c r="B79" s="34"/>
      <c r="C79" s="34"/>
      <c r="D79" s="34"/>
      <c r="E79" s="116" t="s">
        <v>4</v>
      </c>
      <c r="F79" s="116"/>
      <c r="G79" s="115" t="s">
        <v>5</v>
      </c>
      <c r="H79" s="115"/>
    </row>
    <row r="80" spans="1:8" ht="33.75" customHeight="1">
      <c r="A80" s="56" t="s">
        <v>84</v>
      </c>
      <c r="B80" s="56"/>
      <c r="C80" s="56"/>
      <c r="D80" s="56"/>
      <c r="E80" s="19"/>
      <c r="F80" s="19"/>
      <c r="G80" s="83" t="s">
        <v>109</v>
      </c>
      <c r="H80" s="83"/>
    </row>
    <row r="81" spans="1:8" ht="15">
      <c r="A81" s="34"/>
      <c r="B81" s="34"/>
      <c r="C81" s="34"/>
      <c r="D81" s="34"/>
      <c r="E81" s="116" t="s">
        <v>4</v>
      </c>
      <c r="F81" s="116"/>
      <c r="G81" s="115" t="s">
        <v>5</v>
      </c>
      <c r="H81" s="115"/>
    </row>
    <row r="82" spans="1:8" ht="19.5" customHeight="1">
      <c r="A82" s="56" t="s">
        <v>46</v>
      </c>
      <c r="B82" s="56"/>
      <c r="C82" s="1" t="s">
        <v>47</v>
      </c>
      <c r="D82" s="117" t="s">
        <v>110</v>
      </c>
      <c r="E82" s="117"/>
      <c r="F82" s="1"/>
      <c r="G82" s="82" t="s">
        <v>111</v>
      </c>
      <c r="H82" s="82"/>
    </row>
    <row r="83" spans="1:8" ht="19.5" customHeight="1">
      <c r="A83" s="1" t="s">
        <v>112</v>
      </c>
      <c r="B83" s="1"/>
      <c r="C83" s="1"/>
      <c r="D83" s="1"/>
      <c r="E83" s="1"/>
      <c r="F83" s="1"/>
      <c r="G83" s="115" t="s">
        <v>5</v>
      </c>
      <c r="H83" s="115"/>
    </row>
    <row r="84" spans="1:6" ht="15">
      <c r="A84" s="1"/>
      <c r="B84" s="1"/>
      <c r="C84" s="1"/>
      <c r="D84" s="1"/>
      <c r="E84" s="1"/>
      <c r="F84" s="1"/>
    </row>
    <row r="85" spans="1:8" ht="12.75">
      <c r="A85" s="33"/>
      <c r="B85" s="33"/>
      <c r="C85" s="33"/>
      <c r="D85" s="33"/>
      <c r="E85" s="33"/>
      <c r="F85" s="33"/>
      <c r="G85" s="33"/>
      <c r="H85" s="33"/>
    </row>
    <row r="86" spans="1:8" ht="12.75">
      <c r="A86" s="33"/>
      <c r="B86" s="33"/>
      <c r="C86" s="33"/>
      <c r="D86" s="33"/>
      <c r="E86" s="33"/>
      <c r="F86" s="33"/>
      <c r="G86" s="33"/>
      <c r="H86" s="33"/>
    </row>
    <row r="87" spans="1:8" ht="12.75">
      <c r="A87" s="33"/>
      <c r="B87" s="33"/>
      <c r="C87" s="33"/>
      <c r="D87" s="33"/>
      <c r="E87" s="33"/>
      <c r="F87" s="33"/>
      <c r="G87" s="33"/>
      <c r="H87" s="33"/>
    </row>
    <row r="88" spans="1:8" ht="12.75">
      <c r="A88" s="33"/>
      <c r="B88" s="33"/>
      <c r="C88" s="33"/>
      <c r="D88" s="33"/>
      <c r="E88" s="33"/>
      <c r="F88" s="33"/>
      <c r="G88" s="33"/>
      <c r="H88" s="33"/>
    </row>
    <row r="89" spans="1:8" ht="12.75">
      <c r="A89" s="33"/>
      <c r="B89" s="33"/>
      <c r="C89" s="33"/>
      <c r="D89" s="33"/>
      <c r="E89" s="33"/>
      <c r="F89" s="33"/>
      <c r="G89" s="33"/>
      <c r="H89" s="33"/>
    </row>
    <row r="90" spans="1:8" ht="12.75">
      <c r="A90" s="33"/>
      <c r="B90" s="33"/>
      <c r="C90" s="33"/>
      <c r="D90" s="33"/>
      <c r="E90" s="33"/>
      <c r="F90" s="33"/>
      <c r="G90" s="33"/>
      <c r="H90" s="33"/>
    </row>
    <row r="91" spans="1:8" ht="12.75">
      <c r="A91" s="33"/>
      <c r="B91" s="33"/>
      <c r="C91" s="33"/>
      <c r="D91" s="33"/>
      <c r="E91" s="33"/>
      <c r="F91" s="33"/>
      <c r="G91" s="33"/>
      <c r="H91" s="33"/>
    </row>
    <row r="92" spans="1:8" ht="12.75">
      <c r="A92" s="33"/>
      <c r="B92" s="33"/>
      <c r="C92" s="33"/>
      <c r="D92" s="33"/>
      <c r="E92" s="33"/>
      <c r="F92" s="33"/>
      <c r="G92" s="33"/>
      <c r="H92" s="33"/>
    </row>
    <row r="93" spans="1:8" ht="12.75">
      <c r="A93" s="33"/>
      <c r="B93" s="33"/>
      <c r="C93" s="33"/>
      <c r="D93" s="33"/>
      <c r="E93" s="33"/>
      <c r="F93" s="33"/>
      <c r="G93" s="33"/>
      <c r="H93" s="33"/>
    </row>
    <row r="94" spans="1:8" ht="12.75">
      <c r="A94" s="33"/>
      <c r="B94" s="33"/>
      <c r="C94" s="33"/>
      <c r="D94" s="33"/>
      <c r="E94" s="33"/>
      <c r="F94" s="33"/>
      <c r="G94" s="33"/>
      <c r="H94" s="33"/>
    </row>
    <row r="95" spans="1:8" ht="12.75">
      <c r="A95" s="33"/>
      <c r="B95" s="33"/>
      <c r="C95" s="33"/>
      <c r="D95" s="33"/>
      <c r="E95" s="33"/>
      <c r="F95" s="33"/>
      <c r="G95" s="33"/>
      <c r="H95" s="33"/>
    </row>
    <row r="96" spans="1:8" ht="12.75">
      <c r="A96" s="33"/>
      <c r="B96" s="33"/>
      <c r="C96" s="33"/>
      <c r="D96" s="33"/>
      <c r="E96" s="33"/>
      <c r="F96" s="33"/>
      <c r="G96" s="33"/>
      <c r="H96" s="33"/>
    </row>
    <row r="97" spans="1:8" ht="12.75">
      <c r="A97" s="33"/>
      <c r="B97" s="33"/>
      <c r="C97" s="33"/>
      <c r="D97" s="33"/>
      <c r="E97" s="33"/>
      <c r="F97" s="33"/>
      <c r="G97" s="32"/>
      <c r="H97" s="32"/>
    </row>
  </sheetData>
  <sheetProtection/>
  <mergeCells count="159">
    <mergeCell ref="A78:D78"/>
    <mergeCell ref="A80:D80"/>
    <mergeCell ref="E79:F79"/>
    <mergeCell ref="E81:F81"/>
    <mergeCell ref="A82:B82"/>
    <mergeCell ref="G83:H83"/>
    <mergeCell ref="D82:E82"/>
    <mergeCell ref="G78:H78"/>
    <mergeCell ref="G79:H79"/>
    <mergeCell ref="G80:H80"/>
    <mergeCell ref="G81:H81"/>
    <mergeCell ref="G82:H82"/>
    <mergeCell ref="G70:H70"/>
    <mergeCell ref="G71:H71"/>
    <mergeCell ref="G72:H72"/>
    <mergeCell ref="G73:H73"/>
    <mergeCell ref="G74:H74"/>
    <mergeCell ref="A76:F76"/>
    <mergeCell ref="G75:H75"/>
    <mergeCell ref="G76:H76"/>
    <mergeCell ref="G64:H64"/>
    <mergeCell ref="G65:H65"/>
    <mergeCell ref="G66:H66"/>
    <mergeCell ref="G67:H67"/>
    <mergeCell ref="G68:H68"/>
    <mergeCell ref="G69:H69"/>
    <mergeCell ref="A70:F70"/>
    <mergeCell ref="A71:F71"/>
    <mergeCell ref="A72:F72"/>
    <mergeCell ref="A73:F73"/>
    <mergeCell ref="A74:F74"/>
    <mergeCell ref="A75:F75"/>
    <mergeCell ref="A64:F64"/>
    <mergeCell ref="A65:F65"/>
    <mergeCell ref="A66:F66"/>
    <mergeCell ref="A67:F67"/>
    <mergeCell ref="A68:F68"/>
    <mergeCell ref="A69:F69"/>
    <mergeCell ref="A61:F61"/>
    <mergeCell ref="A62:F62"/>
    <mergeCell ref="A63:F63"/>
    <mergeCell ref="G58:H58"/>
    <mergeCell ref="G59:H59"/>
    <mergeCell ref="G60:H60"/>
    <mergeCell ref="G61:H61"/>
    <mergeCell ref="G62:H62"/>
    <mergeCell ref="G63:H63"/>
    <mergeCell ref="G53:H53"/>
    <mergeCell ref="G54:H54"/>
    <mergeCell ref="G55:H55"/>
    <mergeCell ref="G56:H56"/>
    <mergeCell ref="G57:H57"/>
    <mergeCell ref="A59:F59"/>
    <mergeCell ref="A54:F54"/>
    <mergeCell ref="A55:F55"/>
    <mergeCell ref="A56:F56"/>
    <mergeCell ref="A57:F57"/>
    <mergeCell ref="G47:H47"/>
    <mergeCell ref="G48:H48"/>
    <mergeCell ref="G49:H49"/>
    <mergeCell ref="G50:H50"/>
    <mergeCell ref="G51:H51"/>
    <mergeCell ref="G52:H52"/>
    <mergeCell ref="G41:H41"/>
    <mergeCell ref="G42:H42"/>
    <mergeCell ref="G43:H43"/>
    <mergeCell ref="G44:H44"/>
    <mergeCell ref="G45:H45"/>
    <mergeCell ref="G46:H46"/>
    <mergeCell ref="G35:H35"/>
    <mergeCell ref="G36:H36"/>
    <mergeCell ref="G37:H37"/>
    <mergeCell ref="G38:H38"/>
    <mergeCell ref="G39:H39"/>
    <mergeCell ref="G40:H40"/>
    <mergeCell ref="G29:H29"/>
    <mergeCell ref="G30:H30"/>
    <mergeCell ref="G31:H31"/>
    <mergeCell ref="G32:H32"/>
    <mergeCell ref="G33:H33"/>
    <mergeCell ref="G34:H34"/>
    <mergeCell ref="G23:H23"/>
    <mergeCell ref="G24:H24"/>
    <mergeCell ref="G25:H25"/>
    <mergeCell ref="G26:H26"/>
    <mergeCell ref="G27:H27"/>
    <mergeCell ref="G28:H28"/>
    <mergeCell ref="G17:H17"/>
    <mergeCell ref="G18:H18"/>
    <mergeCell ref="G19:H19"/>
    <mergeCell ref="G20:H20"/>
    <mergeCell ref="G21:H21"/>
    <mergeCell ref="G22:H22"/>
    <mergeCell ref="G11:H11"/>
    <mergeCell ref="G12:H12"/>
    <mergeCell ref="G13:H13"/>
    <mergeCell ref="G14:H14"/>
    <mergeCell ref="G15:H15"/>
    <mergeCell ref="G16:H16"/>
    <mergeCell ref="A58:F58"/>
    <mergeCell ref="G6:H6"/>
    <mergeCell ref="G7:H7"/>
    <mergeCell ref="G8:H8"/>
    <mergeCell ref="G9:H9"/>
    <mergeCell ref="G10:H10"/>
    <mergeCell ref="A48:F48"/>
    <mergeCell ref="A49:F49"/>
    <mergeCell ref="A50:F50"/>
    <mergeCell ref="A51:F51"/>
    <mergeCell ref="A40:F40"/>
    <mergeCell ref="A41:F41"/>
    <mergeCell ref="A52:F52"/>
    <mergeCell ref="A53:F53"/>
    <mergeCell ref="A42:F42"/>
    <mergeCell ref="A43:F43"/>
    <mergeCell ref="A44:F44"/>
    <mergeCell ref="A45:F45"/>
    <mergeCell ref="A46:F46"/>
    <mergeCell ref="A47:F47"/>
    <mergeCell ref="A34:F34"/>
    <mergeCell ref="A35:F35"/>
    <mergeCell ref="A36:F36"/>
    <mergeCell ref="A37:F37"/>
    <mergeCell ref="A38:F38"/>
    <mergeCell ref="A39:F39"/>
    <mergeCell ref="A28:F28"/>
    <mergeCell ref="A29:F29"/>
    <mergeCell ref="A30:F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A2:H3"/>
    <mergeCell ref="A4:F4"/>
    <mergeCell ref="G4:H4"/>
    <mergeCell ref="A5:F5"/>
    <mergeCell ref="G5:H5"/>
    <mergeCell ref="A60:F60"/>
    <mergeCell ref="A6:F6"/>
    <mergeCell ref="A7:F7"/>
    <mergeCell ref="A8:F8"/>
    <mergeCell ref="A9:F9"/>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indexed="48"/>
  </sheetPr>
  <dimension ref="A1:M83"/>
  <sheetViews>
    <sheetView zoomScalePageLayoutView="0" workbookViewId="0" topLeftCell="A61">
      <selection activeCell="A73" sqref="A73"/>
    </sheetView>
  </sheetViews>
  <sheetFormatPr defaultColWidth="9.00390625" defaultRowHeight="12.75"/>
  <cols>
    <col min="1" max="1" width="6.625" style="0" customWidth="1"/>
    <col min="2" max="2" width="7.875" style="0" customWidth="1"/>
    <col min="3" max="3" width="8.875" style="0" customWidth="1"/>
    <col min="4" max="4" width="5.375" style="0" customWidth="1"/>
    <col min="5" max="5" width="7.875" style="0" customWidth="1"/>
    <col min="6" max="6" width="12.125" style="0" customWidth="1"/>
    <col min="7" max="7" width="5.875" style="0" customWidth="1"/>
    <col min="8" max="8" width="13.625" style="0" customWidth="1"/>
    <col min="9" max="9" width="8.25390625" style="0" customWidth="1"/>
    <col min="10" max="10" width="8.125" style="0" customWidth="1"/>
    <col min="11" max="11" width="10.125" style="0" bestFit="1" customWidth="1"/>
  </cols>
  <sheetData>
    <row r="1" spans="1:10" s="21" customFormat="1" ht="33" customHeight="1">
      <c r="A1" s="162" t="s">
        <v>223</v>
      </c>
      <c r="B1" s="162"/>
      <c r="C1" s="162"/>
      <c r="D1" s="162"/>
      <c r="E1" s="162"/>
      <c r="F1" s="162"/>
      <c r="G1" s="162"/>
      <c r="H1" s="162"/>
      <c r="I1" s="162"/>
      <c r="J1" s="162"/>
    </row>
    <row r="2" spans="1:10" ht="7.5" customHeight="1">
      <c r="A2" s="1"/>
      <c r="B2" s="1"/>
      <c r="C2" s="1"/>
      <c r="D2" s="1"/>
      <c r="E2" s="1"/>
      <c r="F2" s="1"/>
      <c r="G2" s="1"/>
      <c r="H2" s="1"/>
      <c r="I2" s="1"/>
      <c r="J2" s="1"/>
    </row>
    <row r="3" spans="1:10" ht="20.25" customHeight="1">
      <c r="A3" s="163" t="s">
        <v>71</v>
      </c>
      <c r="B3" s="164" t="s">
        <v>15</v>
      </c>
      <c r="C3" s="165"/>
      <c r="D3" s="165"/>
      <c r="E3" s="165"/>
      <c r="F3" s="165"/>
      <c r="G3" s="165"/>
      <c r="H3" s="168" t="s">
        <v>82</v>
      </c>
      <c r="I3" s="171" t="s">
        <v>59</v>
      </c>
      <c r="J3" s="171"/>
    </row>
    <row r="4" spans="1:10" ht="14.25" customHeight="1">
      <c r="A4" s="163"/>
      <c r="B4" s="166"/>
      <c r="C4" s="167"/>
      <c r="D4" s="167"/>
      <c r="E4" s="167"/>
      <c r="F4" s="167"/>
      <c r="G4" s="167"/>
      <c r="H4" s="169"/>
      <c r="I4" s="171"/>
      <c r="J4" s="171"/>
    </row>
    <row r="5" spans="1:10" ht="48" customHeight="1">
      <c r="A5" s="163"/>
      <c r="B5" s="166"/>
      <c r="C5" s="167"/>
      <c r="D5" s="167"/>
      <c r="E5" s="167"/>
      <c r="F5" s="167"/>
      <c r="G5" s="167"/>
      <c r="H5" s="170"/>
      <c r="I5" s="171"/>
      <c r="J5" s="171"/>
    </row>
    <row r="6" spans="1:10" ht="13.5" customHeight="1">
      <c r="A6" s="22"/>
      <c r="B6" s="172">
        <v>2</v>
      </c>
      <c r="C6" s="172"/>
      <c r="D6" s="172"/>
      <c r="E6" s="172"/>
      <c r="F6" s="172"/>
      <c r="G6" s="172"/>
      <c r="H6" s="23">
        <v>3</v>
      </c>
      <c r="I6" s="172">
        <v>4</v>
      </c>
      <c r="J6" s="172"/>
    </row>
    <row r="7" spans="1:10" ht="39.75" customHeight="1">
      <c r="A7" s="43" t="s">
        <v>63</v>
      </c>
      <c r="B7" s="196" t="s">
        <v>78</v>
      </c>
      <c r="C7" s="197"/>
      <c r="D7" s="197"/>
      <c r="E7" s="197"/>
      <c r="F7" s="197"/>
      <c r="G7" s="197"/>
      <c r="H7" s="44" t="s">
        <v>29</v>
      </c>
      <c r="I7" s="198">
        <v>1674731.15</v>
      </c>
      <c r="J7" s="198"/>
    </row>
    <row r="8" spans="1:10" ht="37.5" customHeight="1">
      <c r="A8" s="28" t="s">
        <v>64</v>
      </c>
      <c r="B8" s="174" t="s">
        <v>230</v>
      </c>
      <c r="C8" s="174"/>
      <c r="D8" s="174"/>
      <c r="E8" s="174"/>
      <c r="F8" s="174"/>
      <c r="G8" s="174"/>
      <c r="H8" s="26" t="s">
        <v>77</v>
      </c>
      <c r="I8" s="148">
        <f>I10+I16+I24+I34+I25</f>
        <v>50100000</v>
      </c>
      <c r="J8" s="148"/>
    </row>
    <row r="9" spans="1:10" ht="15.75" customHeight="1">
      <c r="A9" s="29"/>
      <c r="B9" s="152" t="s">
        <v>19</v>
      </c>
      <c r="C9" s="152"/>
      <c r="D9" s="152"/>
      <c r="E9" s="152"/>
      <c r="F9" s="152"/>
      <c r="G9" s="152"/>
      <c r="H9" s="18" t="s">
        <v>29</v>
      </c>
      <c r="I9" s="173"/>
      <c r="J9" s="173"/>
    </row>
    <row r="10" spans="1:10" ht="18.75" customHeight="1">
      <c r="A10" s="41" t="s">
        <v>65</v>
      </c>
      <c r="B10" s="135" t="s">
        <v>177</v>
      </c>
      <c r="C10" s="150"/>
      <c r="D10" s="150"/>
      <c r="E10" s="150"/>
      <c r="F10" s="150"/>
      <c r="G10" s="151"/>
      <c r="H10" s="16" t="s">
        <v>76</v>
      </c>
      <c r="I10" s="118">
        <f>I12+I13+I14+I15</f>
        <v>18540000</v>
      </c>
      <c r="J10" s="119"/>
    </row>
    <row r="11" spans="1:10" ht="15.75" customHeight="1">
      <c r="A11" s="29"/>
      <c r="B11" s="152" t="s">
        <v>19</v>
      </c>
      <c r="C11" s="152"/>
      <c r="D11" s="152"/>
      <c r="E11" s="152"/>
      <c r="F11" s="152"/>
      <c r="G11" s="152"/>
      <c r="H11" s="18" t="s">
        <v>29</v>
      </c>
      <c r="I11" s="118"/>
      <c r="J11" s="119"/>
    </row>
    <row r="12" spans="1:10" ht="35.25" customHeight="1">
      <c r="A12" s="30" t="s">
        <v>178</v>
      </c>
      <c r="B12" s="132" t="s">
        <v>219</v>
      </c>
      <c r="C12" s="133"/>
      <c r="D12" s="133"/>
      <c r="E12" s="133"/>
      <c r="F12" s="133"/>
      <c r="G12" s="134"/>
      <c r="H12" s="36" t="s">
        <v>76</v>
      </c>
      <c r="I12" s="118">
        <f>10540000</f>
        <v>10540000</v>
      </c>
      <c r="J12" s="119"/>
    </row>
    <row r="13" spans="1:10" ht="14.25" customHeight="1">
      <c r="A13" s="30" t="s">
        <v>179</v>
      </c>
      <c r="B13" s="132" t="s">
        <v>220</v>
      </c>
      <c r="C13" s="133"/>
      <c r="D13" s="133"/>
      <c r="E13" s="133"/>
      <c r="F13" s="133"/>
      <c r="G13" s="134"/>
      <c r="H13" s="36" t="s">
        <v>76</v>
      </c>
      <c r="I13" s="118"/>
      <c r="J13" s="119"/>
    </row>
    <row r="14" spans="1:10" ht="14.25" customHeight="1">
      <c r="A14" s="30" t="s">
        <v>180</v>
      </c>
      <c r="B14" s="153" t="s">
        <v>221</v>
      </c>
      <c r="C14" s="136"/>
      <c r="D14" s="136"/>
      <c r="E14" s="136"/>
      <c r="F14" s="136"/>
      <c r="G14" s="137"/>
      <c r="H14" s="16" t="s">
        <v>76</v>
      </c>
      <c r="I14" s="118"/>
      <c r="J14" s="119"/>
    </row>
    <row r="15" spans="1:10" ht="14.25" customHeight="1">
      <c r="A15" s="30" t="s">
        <v>196</v>
      </c>
      <c r="B15" s="153" t="s">
        <v>222</v>
      </c>
      <c r="C15" s="136"/>
      <c r="D15" s="136"/>
      <c r="E15" s="136"/>
      <c r="F15" s="136"/>
      <c r="G15" s="137"/>
      <c r="H15" s="16" t="s">
        <v>76</v>
      </c>
      <c r="I15" s="118">
        <v>8000000</v>
      </c>
      <c r="J15" s="119"/>
    </row>
    <row r="16" spans="1:10" ht="26.25" customHeight="1">
      <c r="A16" s="41" t="s">
        <v>66</v>
      </c>
      <c r="B16" s="154" t="s">
        <v>181</v>
      </c>
      <c r="C16" s="155"/>
      <c r="D16" s="155"/>
      <c r="E16" s="155"/>
      <c r="F16" s="155"/>
      <c r="G16" s="156"/>
      <c r="H16" s="40" t="s">
        <v>75</v>
      </c>
      <c r="I16" s="130">
        <f>I18+I19+I20+I21+I22+I23</f>
        <v>31560000</v>
      </c>
      <c r="J16" s="131"/>
    </row>
    <row r="17" spans="1:10" ht="14.25" customHeight="1">
      <c r="A17" s="37"/>
      <c r="B17" s="138" t="s">
        <v>19</v>
      </c>
      <c r="C17" s="139"/>
      <c r="D17" s="139"/>
      <c r="E17" s="139"/>
      <c r="F17" s="139"/>
      <c r="G17" s="140"/>
      <c r="H17" s="18" t="s">
        <v>29</v>
      </c>
      <c r="I17" s="157"/>
      <c r="J17" s="158"/>
    </row>
    <row r="18" spans="1:10" ht="18" customHeight="1">
      <c r="A18" s="30" t="s">
        <v>166</v>
      </c>
      <c r="B18" s="132" t="s">
        <v>172</v>
      </c>
      <c r="C18" s="133"/>
      <c r="D18" s="133"/>
      <c r="E18" s="133"/>
      <c r="F18" s="133"/>
      <c r="G18" s="134"/>
      <c r="H18" s="16" t="s">
        <v>75</v>
      </c>
      <c r="I18" s="118">
        <v>18000000</v>
      </c>
      <c r="J18" s="119"/>
    </row>
    <row r="19" spans="1:10" ht="18" customHeight="1">
      <c r="A19" s="30" t="s">
        <v>167</v>
      </c>
      <c r="B19" s="132" t="s">
        <v>171</v>
      </c>
      <c r="C19" s="133"/>
      <c r="D19" s="133"/>
      <c r="E19" s="133"/>
      <c r="F19" s="133"/>
      <c r="G19" s="134"/>
      <c r="H19" s="16" t="s">
        <v>75</v>
      </c>
      <c r="I19" s="118">
        <v>2700000</v>
      </c>
      <c r="J19" s="119"/>
    </row>
    <row r="20" spans="1:10" ht="16.5" customHeight="1">
      <c r="A20" s="30" t="s">
        <v>168</v>
      </c>
      <c r="B20" s="132" t="s">
        <v>173</v>
      </c>
      <c r="C20" s="133"/>
      <c r="D20" s="133"/>
      <c r="E20" s="133"/>
      <c r="F20" s="133"/>
      <c r="G20" s="134"/>
      <c r="H20" s="16" t="s">
        <v>75</v>
      </c>
      <c r="I20" s="118">
        <v>8000000</v>
      </c>
      <c r="J20" s="119"/>
    </row>
    <row r="21" spans="1:10" ht="19.5" customHeight="1">
      <c r="A21" s="30" t="s">
        <v>169</v>
      </c>
      <c r="B21" s="132" t="s">
        <v>226</v>
      </c>
      <c r="C21" s="133"/>
      <c r="D21" s="133"/>
      <c r="E21" s="133"/>
      <c r="F21" s="133"/>
      <c r="G21" s="134"/>
      <c r="H21" s="17" t="s">
        <v>75</v>
      </c>
      <c r="I21" s="118">
        <v>700000</v>
      </c>
      <c r="J21" s="119"/>
    </row>
    <row r="22" spans="1:10" ht="19.5" customHeight="1">
      <c r="A22" s="30" t="s">
        <v>174</v>
      </c>
      <c r="B22" s="132" t="s">
        <v>175</v>
      </c>
      <c r="C22" s="133"/>
      <c r="D22" s="133"/>
      <c r="E22" s="133"/>
      <c r="F22" s="133"/>
      <c r="G22" s="134"/>
      <c r="H22" s="17" t="s">
        <v>75</v>
      </c>
      <c r="I22" s="118">
        <v>2160000</v>
      </c>
      <c r="J22" s="119"/>
    </row>
    <row r="23" spans="1:10" ht="17.25" customHeight="1">
      <c r="A23" s="30" t="s">
        <v>176</v>
      </c>
      <c r="B23" s="132" t="s">
        <v>182</v>
      </c>
      <c r="C23" s="133"/>
      <c r="D23" s="133"/>
      <c r="E23" s="133"/>
      <c r="F23" s="133"/>
      <c r="G23" s="134"/>
      <c r="H23" s="17" t="s">
        <v>75</v>
      </c>
      <c r="I23" s="118"/>
      <c r="J23" s="119"/>
    </row>
    <row r="24" spans="1:10" ht="36" customHeight="1">
      <c r="A24" s="27" t="s">
        <v>67</v>
      </c>
      <c r="B24" s="126" t="s">
        <v>231</v>
      </c>
      <c r="C24" s="127"/>
      <c r="D24" s="127"/>
      <c r="E24" s="127"/>
      <c r="F24" s="127"/>
      <c r="G24" s="128"/>
      <c r="H24" s="17" t="s">
        <v>197</v>
      </c>
      <c r="I24" s="118"/>
      <c r="J24" s="119"/>
    </row>
    <row r="25" spans="1:10" ht="20.25" customHeight="1">
      <c r="A25" s="27" t="s">
        <v>170</v>
      </c>
      <c r="B25" s="144" t="s">
        <v>183</v>
      </c>
      <c r="C25" s="144"/>
      <c r="D25" s="144"/>
      <c r="E25" s="144"/>
      <c r="F25" s="144"/>
      <c r="G25" s="144"/>
      <c r="H25" s="16" t="s">
        <v>79</v>
      </c>
      <c r="I25" s="145">
        <f>I27+I28+I29+I30+I31+I32+I33</f>
        <v>0</v>
      </c>
      <c r="J25" s="145"/>
    </row>
    <row r="26" spans="1:10" ht="16.5" customHeight="1">
      <c r="A26" s="30"/>
      <c r="B26" s="138" t="s">
        <v>19</v>
      </c>
      <c r="C26" s="139"/>
      <c r="D26" s="139"/>
      <c r="E26" s="139"/>
      <c r="F26" s="139"/>
      <c r="G26" s="140"/>
      <c r="H26" s="18" t="s">
        <v>29</v>
      </c>
      <c r="I26" s="118"/>
      <c r="J26" s="119"/>
    </row>
    <row r="27" spans="1:10" ht="16.5" customHeight="1">
      <c r="A27" s="30" t="s">
        <v>198</v>
      </c>
      <c r="B27" s="132" t="s">
        <v>199</v>
      </c>
      <c r="C27" s="133"/>
      <c r="D27" s="133"/>
      <c r="E27" s="133"/>
      <c r="F27" s="133"/>
      <c r="G27" s="134"/>
      <c r="H27" s="17" t="s">
        <v>202</v>
      </c>
      <c r="I27" s="118"/>
      <c r="J27" s="119"/>
    </row>
    <row r="28" spans="1:10" ht="15">
      <c r="A28" s="30" t="s">
        <v>200</v>
      </c>
      <c r="B28" s="149" t="s">
        <v>201</v>
      </c>
      <c r="C28" s="149"/>
      <c r="D28" s="149"/>
      <c r="E28" s="149"/>
      <c r="F28" s="149"/>
      <c r="G28" s="149"/>
      <c r="H28" s="17" t="s">
        <v>203</v>
      </c>
      <c r="I28" s="145"/>
      <c r="J28" s="145"/>
    </row>
    <row r="29" spans="1:10" ht="15">
      <c r="A29" s="30" t="s">
        <v>205</v>
      </c>
      <c r="B29" s="132" t="s">
        <v>204</v>
      </c>
      <c r="C29" s="133"/>
      <c r="D29" s="133"/>
      <c r="E29" s="133"/>
      <c r="F29" s="133"/>
      <c r="G29" s="134"/>
      <c r="H29" s="17" t="s">
        <v>208</v>
      </c>
      <c r="I29" s="118"/>
      <c r="J29" s="119"/>
    </row>
    <row r="30" spans="1:10" ht="15">
      <c r="A30" s="30" t="s">
        <v>206</v>
      </c>
      <c r="B30" s="132" t="s">
        <v>209</v>
      </c>
      <c r="C30" s="133"/>
      <c r="D30" s="133"/>
      <c r="E30" s="133"/>
      <c r="F30" s="133"/>
      <c r="G30" s="134"/>
      <c r="H30" s="17" t="s">
        <v>211</v>
      </c>
      <c r="I30" s="118"/>
      <c r="J30" s="119"/>
    </row>
    <row r="31" spans="1:10" ht="15">
      <c r="A31" s="30" t="s">
        <v>207</v>
      </c>
      <c r="B31" s="132" t="s">
        <v>210</v>
      </c>
      <c r="C31" s="133"/>
      <c r="D31" s="133"/>
      <c r="E31" s="133"/>
      <c r="F31" s="133"/>
      <c r="G31" s="134"/>
      <c r="H31" s="17" t="s">
        <v>212</v>
      </c>
      <c r="I31" s="118"/>
      <c r="J31" s="119"/>
    </row>
    <row r="32" spans="1:10" ht="15">
      <c r="A32" s="30" t="s">
        <v>213</v>
      </c>
      <c r="B32" s="132" t="s">
        <v>216</v>
      </c>
      <c r="C32" s="133"/>
      <c r="D32" s="133"/>
      <c r="E32" s="133"/>
      <c r="F32" s="133"/>
      <c r="G32" s="134"/>
      <c r="H32" s="17" t="s">
        <v>215</v>
      </c>
      <c r="I32" s="118"/>
      <c r="J32" s="119"/>
    </row>
    <row r="33" spans="1:10" ht="15">
      <c r="A33" s="30" t="s">
        <v>214</v>
      </c>
      <c r="B33" s="132" t="s">
        <v>217</v>
      </c>
      <c r="C33" s="133"/>
      <c r="D33" s="133"/>
      <c r="E33" s="133"/>
      <c r="F33" s="133"/>
      <c r="G33" s="134"/>
      <c r="H33" s="17" t="s">
        <v>218</v>
      </c>
      <c r="I33" s="118"/>
      <c r="J33" s="119"/>
    </row>
    <row r="34" spans="1:10" ht="29.25" customHeight="1">
      <c r="A34" s="27" t="s">
        <v>224</v>
      </c>
      <c r="B34" s="126" t="s">
        <v>232</v>
      </c>
      <c r="C34" s="127"/>
      <c r="D34" s="127"/>
      <c r="E34" s="127"/>
      <c r="F34" s="127"/>
      <c r="G34" s="128"/>
      <c r="H34" s="17" t="s">
        <v>225</v>
      </c>
      <c r="I34" s="118"/>
      <c r="J34" s="119"/>
    </row>
    <row r="35" spans="1:10" ht="39" customHeight="1">
      <c r="A35" s="43" t="s">
        <v>68</v>
      </c>
      <c r="B35" s="146" t="s">
        <v>233</v>
      </c>
      <c r="C35" s="147"/>
      <c r="D35" s="147"/>
      <c r="E35" s="147"/>
      <c r="F35" s="147"/>
      <c r="G35" s="147"/>
      <c r="H35" s="42" t="s">
        <v>29</v>
      </c>
      <c r="I35" s="148">
        <f>I7+I8-I36</f>
        <v>-0.004500009119510651</v>
      </c>
      <c r="J35" s="148"/>
    </row>
    <row r="36" spans="1:10" ht="27.75" customHeight="1">
      <c r="A36" s="28" t="s">
        <v>69</v>
      </c>
      <c r="B36" s="174" t="s">
        <v>234</v>
      </c>
      <c r="C36" s="174"/>
      <c r="D36" s="174"/>
      <c r="E36" s="174"/>
      <c r="F36" s="174"/>
      <c r="G36" s="174"/>
      <c r="H36" s="26" t="s">
        <v>30</v>
      </c>
      <c r="I36" s="148">
        <f>I38+I44+I53+I54+I60+I63+I67+0.01</f>
        <v>51774731.15450001</v>
      </c>
      <c r="J36" s="148"/>
    </row>
    <row r="37" spans="1:10" ht="9" customHeight="1">
      <c r="A37" s="30"/>
      <c r="B37" s="129" t="s">
        <v>19</v>
      </c>
      <c r="C37" s="129"/>
      <c r="D37" s="129"/>
      <c r="E37" s="129"/>
      <c r="F37" s="129"/>
      <c r="G37" s="129"/>
      <c r="H37" s="16"/>
      <c r="I37" s="145"/>
      <c r="J37" s="145"/>
    </row>
    <row r="38" spans="1:10" ht="12.75">
      <c r="A38" s="161" t="s">
        <v>184</v>
      </c>
      <c r="B38" s="175" t="s">
        <v>194</v>
      </c>
      <c r="C38" s="176"/>
      <c r="D38" s="176"/>
      <c r="E38" s="176"/>
      <c r="F38" s="176"/>
      <c r="G38" s="176"/>
      <c r="H38" s="179" t="s">
        <v>31</v>
      </c>
      <c r="I38" s="181">
        <f>I41+I42+I43</f>
        <v>38393841.92</v>
      </c>
      <c r="J38" s="181"/>
    </row>
    <row r="39" spans="1:10" ht="17.25" customHeight="1">
      <c r="A39" s="161"/>
      <c r="B39" s="177"/>
      <c r="C39" s="178"/>
      <c r="D39" s="178"/>
      <c r="E39" s="178"/>
      <c r="F39" s="178"/>
      <c r="G39" s="178"/>
      <c r="H39" s="180"/>
      <c r="I39" s="181"/>
      <c r="J39" s="181"/>
    </row>
    <row r="40" spans="1:10" ht="9" customHeight="1">
      <c r="A40" s="30"/>
      <c r="B40" s="129" t="s">
        <v>18</v>
      </c>
      <c r="C40" s="129"/>
      <c r="D40" s="129"/>
      <c r="E40" s="129"/>
      <c r="F40" s="129"/>
      <c r="G40" s="129"/>
      <c r="H40" s="16"/>
      <c r="I40" s="145"/>
      <c r="J40" s="145"/>
    </row>
    <row r="41" spans="1:10" ht="15">
      <c r="A41" s="30" t="s">
        <v>227</v>
      </c>
      <c r="B41" s="182" t="s">
        <v>23</v>
      </c>
      <c r="C41" s="182"/>
      <c r="D41" s="182"/>
      <c r="E41" s="182"/>
      <c r="F41" s="182"/>
      <c r="G41" s="182"/>
      <c r="H41" s="18" t="s">
        <v>32</v>
      </c>
      <c r="I41" s="183">
        <f>2363992*12+1617910</f>
        <v>29985814</v>
      </c>
      <c r="J41" s="183"/>
    </row>
    <row r="42" spans="1:10" ht="15">
      <c r="A42" s="30" t="s">
        <v>228</v>
      </c>
      <c r="B42" s="187" t="s">
        <v>24</v>
      </c>
      <c r="C42" s="187"/>
      <c r="D42" s="187"/>
      <c r="E42" s="187"/>
      <c r="F42" s="187"/>
      <c r="G42" s="187"/>
      <c r="H42" s="16" t="s">
        <v>33</v>
      </c>
      <c r="I42" s="145">
        <f>12000</f>
        <v>12000</v>
      </c>
      <c r="J42" s="145"/>
    </row>
    <row r="43" spans="1:10" ht="15">
      <c r="A43" s="30" t="s">
        <v>229</v>
      </c>
      <c r="B43" s="185" t="s">
        <v>72</v>
      </c>
      <c r="C43" s="186"/>
      <c r="D43" s="186"/>
      <c r="E43" s="186"/>
      <c r="F43" s="186"/>
      <c r="G43" s="186"/>
      <c r="H43" s="17" t="s">
        <v>34</v>
      </c>
      <c r="I43" s="145">
        <f>I41*28%</f>
        <v>8396027.92</v>
      </c>
      <c r="J43" s="145"/>
    </row>
    <row r="44" spans="1:10" ht="15.75">
      <c r="A44" s="39" t="s">
        <v>185</v>
      </c>
      <c r="B44" s="184" t="s">
        <v>235</v>
      </c>
      <c r="C44" s="184"/>
      <c r="D44" s="184"/>
      <c r="E44" s="184"/>
      <c r="F44" s="184"/>
      <c r="G44" s="184"/>
      <c r="H44" s="38" t="s">
        <v>35</v>
      </c>
      <c r="I44" s="181">
        <f>I46+I47+I48+I49+I50+I51+I52</f>
        <v>10478419.811</v>
      </c>
      <c r="J44" s="181"/>
    </row>
    <row r="45" spans="1:10" ht="8.25" customHeight="1">
      <c r="A45" s="30"/>
      <c r="B45" s="129" t="s">
        <v>18</v>
      </c>
      <c r="C45" s="129"/>
      <c r="D45" s="129"/>
      <c r="E45" s="129"/>
      <c r="F45" s="129"/>
      <c r="G45" s="129"/>
      <c r="H45" s="16"/>
      <c r="I45" s="145"/>
      <c r="J45" s="145"/>
    </row>
    <row r="46" spans="1:10" ht="15.75" customHeight="1">
      <c r="A46" s="30" t="s">
        <v>186</v>
      </c>
      <c r="B46" s="182" t="s">
        <v>25</v>
      </c>
      <c r="C46" s="182"/>
      <c r="D46" s="182"/>
      <c r="E46" s="182"/>
      <c r="F46" s="182"/>
      <c r="G46" s="182"/>
      <c r="H46" s="18" t="s">
        <v>36</v>
      </c>
      <c r="I46" s="145">
        <f>459051.46*1.05</f>
        <v>482004.03300000005</v>
      </c>
      <c r="J46" s="145"/>
    </row>
    <row r="47" spans="1:10" ht="15">
      <c r="A47" s="30" t="s">
        <v>187</v>
      </c>
      <c r="B47" s="187" t="s">
        <v>26</v>
      </c>
      <c r="C47" s="187"/>
      <c r="D47" s="187"/>
      <c r="E47" s="187"/>
      <c r="F47" s="187"/>
      <c r="G47" s="187"/>
      <c r="H47" s="16" t="s">
        <v>37</v>
      </c>
      <c r="I47" s="145">
        <f>42819.3*1.05</f>
        <v>44960.26500000001</v>
      </c>
      <c r="J47" s="145"/>
    </row>
    <row r="48" spans="1:10" ht="15">
      <c r="A48" s="30" t="s">
        <v>188</v>
      </c>
      <c r="B48" s="182" t="s">
        <v>27</v>
      </c>
      <c r="C48" s="182"/>
      <c r="D48" s="182"/>
      <c r="E48" s="182"/>
      <c r="F48" s="182"/>
      <c r="G48" s="182"/>
      <c r="H48" s="18" t="s">
        <v>38</v>
      </c>
      <c r="I48" s="145">
        <f>304318.63*1.1-10000</f>
        <v>324750.493</v>
      </c>
      <c r="J48" s="145"/>
    </row>
    <row r="49" spans="1:10" ht="15">
      <c r="A49" s="29" t="s">
        <v>189</v>
      </c>
      <c r="B49" s="153" t="s">
        <v>73</v>
      </c>
      <c r="C49" s="136"/>
      <c r="D49" s="136"/>
      <c r="E49" s="136"/>
      <c r="F49" s="136"/>
      <c r="G49" s="136"/>
      <c r="H49" s="17" t="s">
        <v>39</v>
      </c>
      <c r="I49" s="145">
        <v>36000</v>
      </c>
      <c r="J49" s="145"/>
    </row>
    <row r="50" spans="1:11" ht="15">
      <c r="A50" s="30" t="s">
        <v>190</v>
      </c>
      <c r="B50" s="182" t="s">
        <v>74</v>
      </c>
      <c r="C50" s="182"/>
      <c r="D50" s="182"/>
      <c r="E50" s="182"/>
      <c r="F50" s="182"/>
      <c r="G50" s="182"/>
      <c r="H50" s="17" t="s">
        <v>40</v>
      </c>
      <c r="I50" s="145">
        <f>573797.92-150000</f>
        <v>423797.92000000004</v>
      </c>
      <c r="J50" s="145"/>
      <c r="K50" s="31"/>
    </row>
    <row r="51" spans="1:10" ht="15">
      <c r="A51" s="30" t="s">
        <v>191</v>
      </c>
      <c r="B51" s="187" t="s">
        <v>28</v>
      </c>
      <c r="C51" s="187"/>
      <c r="D51" s="187"/>
      <c r="E51" s="187"/>
      <c r="F51" s="187"/>
      <c r="G51" s="187"/>
      <c r="H51" s="16" t="s">
        <v>41</v>
      </c>
      <c r="I51" s="145">
        <f>2166907.1</f>
        <v>2166907.1</v>
      </c>
      <c r="J51" s="145"/>
    </row>
    <row r="52" spans="1:10" ht="30" customHeight="1">
      <c r="A52" s="30" t="s">
        <v>278</v>
      </c>
      <c r="B52" s="132" t="s">
        <v>279</v>
      </c>
      <c r="C52" s="133"/>
      <c r="D52" s="133"/>
      <c r="E52" s="133"/>
      <c r="F52" s="133"/>
      <c r="G52" s="134"/>
      <c r="H52" s="16" t="s">
        <v>41</v>
      </c>
      <c r="I52" s="118">
        <v>7000000</v>
      </c>
      <c r="J52" s="119"/>
    </row>
    <row r="53" spans="1:10" ht="12.75" customHeight="1">
      <c r="A53" s="39" t="s">
        <v>192</v>
      </c>
      <c r="B53" s="159" t="s">
        <v>236</v>
      </c>
      <c r="C53" s="160"/>
      <c r="D53" s="160"/>
      <c r="E53" s="160"/>
      <c r="F53" s="160"/>
      <c r="G53" s="160"/>
      <c r="H53" s="45" t="s">
        <v>70</v>
      </c>
      <c r="I53" s="157">
        <f>1249664.17*1.05-439776.07+20000-0.01</f>
        <v>892371.2984999998</v>
      </c>
      <c r="J53" s="158"/>
    </row>
    <row r="54" spans="1:10" ht="30" customHeight="1">
      <c r="A54" s="46" t="s">
        <v>193</v>
      </c>
      <c r="B54" s="188" t="s">
        <v>195</v>
      </c>
      <c r="C54" s="189"/>
      <c r="D54" s="189"/>
      <c r="E54" s="189"/>
      <c r="F54" s="189"/>
      <c r="G54" s="190"/>
      <c r="H54" s="45" t="s">
        <v>42</v>
      </c>
      <c r="I54" s="181">
        <f>I56+I57+I58+I59</f>
        <v>2010098.1150000002</v>
      </c>
      <c r="J54" s="181"/>
    </row>
    <row r="55" spans="1:10" ht="9" customHeight="1">
      <c r="A55" s="30"/>
      <c r="B55" s="129" t="s">
        <v>18</v>
      </c>
      <c r="C55" s="129"/>
      <c r="D55" s="129"/>
      <c r="E55" s="129"/>
      <c r="F55" s="129"/>
      <c r="G55" s="129"/>
      <c r="H55" s="16"/>
      <c r="I55" s="145"/>
      <c r="J55" s="145"/>
    </row>
    <row r="56" spans="1:10" ht="15">
      <c r="A56" s="47" t="s">
        <v>80</v>
      </c>
      <c r="B56" s="191" t="s">
        <v>237</v>
      </c>
      <c r="C56" s="191"/>
      <c r="D56" s="191"/>
      <c r="E56" s="191"/>
      <c r="F56" s="191"/>
      <c r="G56" s="191"/>
      <c r="H56" s="17" t="s">
        <v>43</v>
      </c>
      <c r="I56" s="145">
        <f>470800.29*1.1</f>
        <v>517880.319</v>
      </c>
      <c r="J56" s="145"/>
    </row>
    <row r="57" spans="1:10" ht="15">
      <c r="A57" s="47" t="s">
        <v>81</v>
      </c>
      <c r="B57" s="192" t="s">
        <v>239</v>
      </c>
      <c r="C57" s="192"/>
      <c r="D57" s="192"/>
      <c r="E57" s="192"/>
      <c r="F57" s="192"/>
      <c r="G57" s="192"/>
      <c r="H57" s="17" t="s">
        <v>45</v>
      </c>
      <c r="I57" s="145">
        <f>1243514.83*1.2</f>
        <v>1492217.796</v>
      </c>
      <c r="J57" s="145"/>
    </row>
    <row r="58" spans="1:10" ht="15">
      <c r="A58" s="47" t="s">
        <v>85</v>
      </c>
      <c r="B58" s="192" t="s">
        <v>238</v>
      </c>
      <c r="C58" s="192"/>
      <c r="D58" s="192"/>
      <c r="E58" s="192"/>
      <c r="F58" s="192"/>
      <c r="G58" s="192"/>
      <c r="H58" s="17" t="s">
        <v>44</v>
      </c>
      <c r="I58" s="145"/>
      <c r="J58" s="145"/>
    </row>
    <row r="59" spans="1:10" ht="15">
      <c r="A59" s="47" t="s">
        <v>240</v>
      </c>
      <c r="B59" s="153" t="s">
        <v>241</v>
      </c>
      <c r="C59" s="136"/>
      <c r="D59" s="136"/>
      <c r="E59" s="136"/>
      <c r="F59" s="136"/>
      <c r="G59" s="137"/>
      <c r="H59" s="17" t="s">
        <v>242</v>
      </c>
      <c r="I59" s="118"/>
      <c r="J59" s="119"/>
    </row>
    <row r="60" spans="1:10" ht="19.5" customHeight="1">
      <c r="A60" s="46" t="s">
        <v>243</v>
      </c>
      <c r="B60" s="193" t="s">
        <v>244</v>
      </c>
      <c r="C60" s="194"/>
      <c r="D60" s="194"/>
      <c r="E60" s="194"/>
      <c r="F60" s="194"/>
      <c r="G60" s="195"/>
      <c r="H60" s="17" t="s">
        <v>245</v>
      </c>
      <c r="I60" s="118">
        <f>I62</f>
        <v>0</v>
      </c>
      <c r="J60" s="119"/>
    </row>
    <row r="61" spans="1:10" ht="13.5" customHeight="1">
      <c r="A61" s="47"/>
      <c r="B61" s="138" t="s">
        <v>19</v>
      </c>
      <c r="C61" s="139"/>
      <c r="D61" s="139"/>
      <c r="E61" s="139"/>
      <c r="F61" s="139"/>
      <c r="G61" s="140"/>
      <c r="H61" s="17"/>
      <c r="I61" s="118"/>
      <c r="J61" s="119"/>
    </row>
    <row r="62" spans="1:10" ht="31.5" customHeight="1">
      <c r="A62" s="47" t="s">
        <v>246</v>
      </c>
      <c r="B62" s="132" t="s">
        <v>248</v>
      </c>
      <c r="C62" s="133"/>
      <c r="D62" s="133"/>
      <c r="E62" s="133"/>
      <c r="F62" s="133"/>
      <c r="G62" s="134"/>
      <c r="H62" s="17" t="s">
        <v>247</v>
      </c>
      <c r="I62" s="118"/>
      <c r="J62" s="119"/>
    </row>
    <row r="63" spans="1:10" ht="15">
      <c r="A63" s="48" t="s">
        <v>249</v>
      </c>
      <c r="B63" s="135" t="s">
        <v>250</v>
      </c>
      <c r="C63" s="136"/>
      <c r="D63" s="136"/>
      <c r="E63" s="136"/>
      <c r="F63" s="136"/>
      <c r="G63" s="137"/>
      <c r="H63" s="17" t="s">
        <v>251</v>
      </c>
      <c r="I63" s="118">
        <f>I65+I66</f>
        <v>0</v>
      </c>
      <c r="J63" s="119"/>
    </row>
    <row r="64" spans="1:10" ht="11.25" customHeight="1">
      <c r="A64" s="47"/>
      <c r="B64" s="138" t="s">
        <v>19</v>
      </c>
      <c r="C64" s="139"/>
      <c r="D64" s="139"/>
      <c r="E64" s="139"/>
      <c r="F64" s="139"/>
      <c r="G64" s="140"/>
      <c r="H64" s="17"/>
      <c r="I64" s="118"/>
      <c r="J64" s="119"/>
    </row>
    <row r="65" spans="1:10" ht="15.75" customHeight="1">
      <c r="A65" s="47" t="s">
        <v>254</v>
      </c>
      <c r="B65" s="120" t="s">
        <v>255</v>
      </c>
      <c r="C65" s="121"/>
      <c r="D65" s="121"/>
      <c r="E65" s="121"/>
      <c r="F65" s="121"/>
      <c r="G65" s="122"/>
      <c r="H65" s="17" t="s">
        <v>252</v>
      </c>
      <c r="I65" s="118"/>
      <c r="J65" s="119"/>
    </row>
    <row r="66" spans="1:10" ht="32.25" customHeight="1">
      <c r="A66" s="47" t="s">
        <v>256</v>
      </c>
      <c r="B66" s="120" t="s">
        <v>257</v>
      </c>
      <c r="C66" s="121"/>
      <c r="D66" s="121"/>
      <c r="E66" s="121"/>
      <c r="F66" s="121"/>
      <c r="G66" s="122"/>
      <c r="H66" s="17" t="s">
        <v>253</v>
      </c>
      <c r="I66" s="118"/>
      <c r="J66" s="119"/>
    </row>
    <row r="67" spans="1:10" ht="30" customHeight="1">
      <c r="A67" s="48" t="s">
        <v>258</v>
      </c>
      <c r="B67" s="123" t="s">
        <v>260</v>
      </c>
      <c r="C67" s="124"/>
      <c r="D67" s="124"/>
      <c r="E67" s="124"/>
      <c r="F67" s="124"/>
      <c r="G67" s="125"/>
      <c r="H67" s="17" t="s">
        <v>259</v>
      </c>
      <c r="I67" s="118">
        <f>I69+I70</f>
        <v>0</v>
      </c>
      <c r="J67" s="119"/>
    </row>
    <row r="68" spans="1:10" ht="9.75" customHeight="1">
      <c r="A68" s="47"/>
      <c r="B68" s="129" t="s">
        <v>18</v>
      </c>
      <c r="C68" s="129"/>
      <c r="D68" s="129"/>
      <c r="E68" s="129"/>
      <c r="F68" s="129"/>
      <c r="G68" s="129"/>
      <c r="H68" s="17"/>
      <c r="I68" s="118"/>
      <c r="J68" s="119"/>
    </row>
    <row r="69" spans="1:10" ht="15.75" customHeight="1">
      <c r="A69" s="47" t="s">
        <v>261</v>
      </c>
      <c r="B69" s="120" t="s">
        <v>263</v>
      </c>
      <c r="C69" s="121"/>
      <c r="D69" s="121"/>
      <c r="E69" s="121"/>
      <c r="F69" s="121"/>
      <c r="G69" s="122"/>
      <c r="H69" s="17" t="s">
        <v>265</v>
      </c>
      <c r="I69" s="118"/>
      <c r="J69" s="119"/>
    </row>
    <row r="70" spans="1:10" ht="15" customHeight="1">
      <c r="A70" s="47" t="s">
        <v>262</v>
      </c>
      <c r="B70" s="120" t="s">
        <v>264</v>
      </c>
      <c r="C70" s="121"/>
      <c r="D70" s="121"/>
      <c r="E70" s="121"/>
      <c r="F70" s="121"/>
      <c r="G70" s="122"/>
      <c r="H70" s="17" t="s">
        <v>266</v>
      </c>
      <c r="I70" s="118"/>
      <c r="J70" s="119"/>
    </row>
    <row r="71" spans="1:13" ht="12" customHeight="1">
      <c r="A71" s="47"/>
      <c r="B71" s="141" t="s">
        <v>267</v>
      </c>
      <c r="C71" s="142"/>
      <c r="D71" s="142"/>
      <c r="E71" s="142"/>
      <c r="F71" s="142"/>
      <c r="G71" s="143"/>
      <c r="H71" s="17"/>
      <c r="I71" s="118"/>
      <c r="J71" s="119"/>
      <c r="M71" s="35"/>
    </row>
    <row r="72" spans="1:10" ht="15">
      <c r="A72" s="47"/>
      <c r="B72" s="153" t="s">
        <v>268</v>
      </c>
      <c r="C72" s="136"/>
      <c r="D72" s="136"/>
      <c r="E72" s="136"/>
      <c r="F72" s="136"/>
      <c r="G72" s="137"/>
      <c r="H72" s="16"/>
      <c r="I72" s="118"/>
      <c r="J72" s="119"/>
    </row>
    <row r="73" spans="1:10" ht="15">
      <c r="A73" s="49"/>
      <c r="B73" s="50"/>
      <c r="C73" s="50"/>
      <c r="D73" s="50"/>
      <c r="E73" s="50"/>
      <c r="F73" s="50"/>
      <c r="G73" s="50"/>
      <c r="H73" s="20"/>
      <c r="I73" s="51"/>
      <c r="J73" s="51"/>
    </row>
    <row r="74" spans="1:10" ht="15" customHeight="1">
      <c r="A74" s="56" t="s">
        <v>83</v>
      </c>
      <c r="B74" s="56"/>
      <c r="C74" s="56"/>
      <c r="D74" s="56"/>
      <c r="E74" s="56"/>
      <c r="F74" s="1"/>
      <c r="G74" s="19"/>
      <c r="H74" s="19"/>
      <c r="I74" s="83" t="s">
        <v>108</v>
      </c>
      <c r="J74" s="83"/>
    </row>
    <row r="75" spans="1:10" ht="12.75" customHeight="1">
      <c r="A75" s="56"/>
      <c r="B75" s="56"/>
      <c r="C75" s="56"/>
      <c r="D75" s="56"/>
      <c r="E75" s="56"/>
      <c r="F75" s="1"/>
      <c r="G75" s="116" t="s">
        <v>4</v>
      </c>
      <c r="H75" s="116"/>
      <c r="I75" s="115" t="s">
        <v>5</v>
      </c>
      <c r="J75" s="115"/>
    </row>
    <row r="76" spans="1:10" ht="17.25" customHeight="1">
      <c r="A76" s="56" t="s">
        <v>84</v>
      </c>
      <c r="B76" s="56"/>
      <c r="C76" s="56"/>
      <c r="D76" s="56"/>
      <c r="E76" s="56"/>
      <c r="F76" s="1"/>
      <c r="G76" s="19"/>
      <c r="H76" s="19"/>
      <c r="I76" s="83" t="s">
        <v>109</v>
      </c>
      <c r="J76" s="83"/>
    </row>
    <row r="77" spans="1:10" ht="15.75" customHeight="1">
      <c r="A77" s="56"/>
      <c r="B77" s="56"/>
      <c r="C77" s="56"/>
      <c r="D77" s="56"/>
      <c r="E77" s="56"/>
      <c r="F77" s="1"/>
      <c r="G77" s="116" t="s">
        <v>4</v>
      </c>
      <c r="H77" s="116"/>
      <c r="I77" s="115" t="s">
        <v>5</v>
      </c>
      <c r="J77" s="115"/>
    </row>
    <row r="78" spans="1:10" ht="15" customHeight="1">
      <c r="A78" s="56" t="s">
        <v>46</v>
      </c>
      <c r="B78" s="56"/>
      <c r="C78" s="1" t="s">
        <v>47</v>
      </c>
      <c r="D78" s="117" t="s">
        <v>110</v>
      </c>
      <c r="E78" s="117"/>
      <c r="F78" s="1"/>
      <c r="G78" s="19"/>
      <c r="H78" s="19"/>
      <c r="I78" s="82" t="s">
        <v>111</v>
      </c>
      <c r="J78" s="82"/>
    </row>
    <row r="79" spans="1:10" ht="15">
      <c r="A79" s="1" t="s">
        <v>269</v>
      </c>
      <c r="B79" s="1"/>
      <c r="C79" s="1"/>
      <c r="D79" s="1"/>
      <c r="E79" s="1"/>
      <c r="F79" s="1"/>
      <c r="G79" s="116" t="s">
        <v>4</v>
      </c>
      <c r="H79" s="116"/>
      <c r="I79" s="115" t="s">
        <v>5</v>
      </c>
      <c r="J79" s="115"/>
    </row>
    <row r="80" spans="1:6" ht="15">
      <c r="A80" s="1"/>
      <c r="B80" s="1"/>
      <c r="C80" s="1"/>
      <c r="D80" s="1"/>
      <c r="E80" s="1"/>
      <c r="F80" s="1"/>
    </row>
    <row r="81" spans="1:6" ht="15">
      <c r="A81" s="1"/>
      <c r="B81" s="1"/>
      <c r="C81" s="1"/>
      <c r="D81" s="1"/>
      <c r="E81" s="1"/>
      <c r="F81" s="1"/>
    </row>
    <row r="82" spans="1:10" ht="15">
      <c r="A82" s="1"/>
      <c r="B82" s="1"/>
      <c r="C82" s="1"/>
      <c r="D82" s="1"/>
      <c r="E82" s="1"/>
      <c r="F82" s="1"/>
      <c r="G82" s="1"/>
      <c r="H82" s="1"/>
      <c r="I82" s="1"/>
      <c r="J82" s="1"/>
    </row>
    <row r="83" spans="1:10" ht="15">
      <c r="A83" s="1"/>
      <c r="B83" s="1"/>
      <c r="C83" s="1"/>
      <c r="D83" s="1"/>
      <c r="E83" s="1"/>
      <c r="F83" s="1"/>
      <c r="G83" s="1"/>
      <c r="H83" s="1"/>
      <c r="I83" s="1"/>
      <c r="J83" s="1"/>
    </row>
  </sheetData>
  <sheetProtection/>
  <mergeCells count="152">
    <mergeCell ref="I52:J52"/>
    <mergeCell ref="I12:J12"/>
    <mergeCell ref="B14:G14"/>
    <mergeCell ref="I14:J14"/>
    <mergeCell ref="B21:G21"/>
    <mergeCell ref="B7:G7"/>
    <mergeCell ref="I7:J7"/>
    <mergeCell ref="B8:G8"/>
    <mergeCell ref="B13:G13"/>
    <mergeCell ref="I21:J21"/>
    <mergeCell ref="I15:J15"/>
    <mergeCell ref="D78:E78"/>
    <mergeCell ref="G79:H79"/>
    <mergeCell ref="B20:G20"/>
    <mergeCell ref="I20:J20"/>
    <mergeCell ref="I78:J78"/>
    <mergeCell ref="I79:J79"/>
    <mergeCell ref="B31:G31"/>
    <mergeCell ref="I29:J29"/>
    <mergeCell ref="I30:J30"/>
    <mergeCell ref="I72:J72"/>
    <mergeCell ref="B72:G72"/>
    <mergeCell ref="B59:G59"/>
    <mergeCell ref="I68:J68"/>
    <mergeCell ref="I76:J76"/>
    <mergeCell ref="I77:J77"/>
    <mergeCell ref="I74:J74"/>
    <mergeCell ref="G75:H75"/>
    <mergeCell ref="I75:J75"/>
    <mergeCell ref="G77:H77"/>
    <mergeCell ref="A74:E75"/>
    <mergeCell ref="I58:J58"/>
    <mergeCell ref="B56:G56"/>
    <mergeCell ref="I56:J56"/>
    <mergeCell ref="B57:G57"/>
    <mergeCell ref="I57:J57"/>
    <mergeCell ref="B58:G58"/>
    <mergeCell ref="B60:G60"/>
    <mergeCell ref="B61:G61"/>
    <mergeCell ref="I69:J69"/>
    <mergeCell ref="B54:G54"/>
    <mergeCell ref="I54:J54"/>
    <mergeCell ref="B55:G55"/>
    <mergeCell ref="I55:J55"/>
    <mergeCell ref="B50:G50"/>
    <mergeCell ref="I50:J50"/>
    <mergeCell ref="B51:G51"/>
    <mergeCell ref="I51:J51"/>
    <mergeCell ref="I53:J53"/>
    <mergeCell ref="B52:G52"/>
    <mergeCell ref="B48:G48"/>
    <mergeCell ref="I48:J48"/>
    <mergeCell ref="B49:G49"/>
    <mergeCell ref="I49:J49"/>
    <mergeCell ref="B46:G46"/>
    <mergeCell ref="I46:J46"/>
    <mergeCell ref="B47:G47"/>
    <mergeCell ref="I47:J47"/>
    <mergeCell ref="I40:J40"/>
    <mergeCell ref="B41:G41"/>
    <mergeCell ref="I41:J41"/>
    <mergeCell ref="B44:G44"/>
    <mergeCell ref="I44:J44"/>
    <mergeCell ref="B45:G45"/>
    <mergeCell ref="I45:J45"/>
    <mergeCell ref="B43:G43"/>
    <mergeCell ref="I43:J43"/>
    <mergeCell ref="B42:G42"/>
    <mergeCell ref="I42:J42"/>
    <mergeCell ref="B9:G9"/>
    <mergeCell ref="I9:J9"/>
    <mergeCell ref="B36:G36"/>
    <mergeCell ref="I36:J36"/>
    <mergeCell ref="B38:G39"/>
    <mergeCell ref="H38:H39"/>
    <mergeCell ref="I38:J39"/>
    <mergeCell ref="B40:G40"/>
    <mergeCell ref="B37:G37"/>
    <mergeCell ref="I37:J37"/>
    <mergeCell ref="A1:J1"/>
    <mergeCell ref="A3:A5"/>
    <mergeCell ref="B3:G5"/>
    <mergeCell ref="H3:H5"/>
    <mergeCell ref="I3:J5"/>
    <mergeCell ref="B6:G6"/>
    <mergeCell ref="I8:J8"/>
    <mergeCell ref="B12:G12"/>
    <mergeCell ref="I6:J6"/>
    <mergeCell ref="A76:E77"/>
    <mergeCell ref="A78:B78"/>
    <mergeCell ref="B17:G17"/>
    <mergeCell ref="I17:J17"/>
    <mergeCell ref="B19:G19"/>
    <mergeCell ref="I19:J19"/>
    <mergeCell ref="B18:G18"/>
    <mergeCell ref="I18:J18"/>
    <mergeCell ref="B53:G53"/>
    <mergeCell ref="A38:A39"/>
    <mergeCell ref="I22:J22"/>
    <mergeCell ref="B22:G22"/>
    <mergeCell ref="B23:G23"/>
    <mergeCell ref="B10:G10"/>
    <mergeCell ref="I10:J10"/>
    <mergeCell ref="B11:G11"/>
    <mergeCell ref="I11:J11"/>
    <mergeCell ref="B15:G15"/>
    <mergeCell ref="B16:G16"/>
    <mergeCell ref="I13:J13"/>
    <mergeCell ref="B35:G35"/>
    <mergeCell ref="I35:J35"/>
    <mergeCell ref="I23:J23"/>
    <mergeCell ref="B27:G27"/>
    <mergeCell ref="I27:J27"/>
    <mergeCell ref="B29:G29"/>
    <mergeCell ref="B30:G30"/>
    <mergeCell ref="B28:G28"/>
    <mergeCell ref="I28:J28"/>
    <mergeCell ref="I34:J34"/>
    <mergeCell ref="I32:J32"/>
    <mergeCell ref="B24:G24"/>
    <mergeCell ref="I24:J24"/>
    <mergeCell ref="B25:G25"/>
    <mergeCell ref="I25:J25"/>
    <mergeCell ref="B26:G26"/>
    <mergeCell ref="I26:J26"/>
    <mergeCell ref="I16:J16"/>
    <mergeCell ref="B62:G62"/>
    <mergeCell ref="B63:G63"/>
    <mergeCell ref="B64:G64"/>
    <mergeCell ref="B71:G71"/>
    <mergeCell ref="I31:J31"/>
    <mergeCell ref="B32:G32"/>
    <mergeCell ref="B33:G33"/>
    <mergeCell ref="I33:J33"/>
    <mergeCell ref="I67:J67"/>
    <mergeCell ref="B34:G34"/>
    <mergeCell ref="B69:G69"/>
    <mergeCell ref="B70:G70"/>
    <mergeCell ref="I59:J59"/>
    <mergeCell ref="I60:J60"/>
    <mergeCell ref="I61:J61"/>
    <mergeCell ref="I62:J62"/>
    <mergeCell ref="I63:J63"/>
    <mergeCell ref="I64:J64"/>
    <mergeCell ref="B68:G68"/>
    <mergeCell ref="I70:J70"/>
    <mergeCell ref="I71:J71"/>
    <mergeCell ref="B65:G65"/>
    <mergeCell ref="B66:G66"/>
    <mergeCell ref="I65:J65"/>
    <mergeCell ref="I66:J66"/>
    <mergeCell ref="B67:G6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8"/>
  </sheetPr>
  <dimension ref="A1:K83"/>
  <sheetViews>
    <sheetView zoomScalePageLayoutView="0" workbookViewId="0" topLeftCell="A61">
      <selection activeCell="N42" sqref="N42"/>
    </sheetView>
  </sheetViews>
  <sheetFormatPr defaultColWidth="9.00390625" defaultRowHeight="12.75"/>
  <cols>
    <col min="1" max="1" width="5.375" style="0" customWidth="1"/>
    <col min="3" max="3" width="8.00390625" style="0" customWidth="1"/>
    <col min="4" max="4" width="8.25390625" style="0" customWidth="1"/>
    <col min="7" max="7" width="6.875" style="0" customWidth="1"/>
    <col min="8" max="8" width="13.375" style="0" customWidth="1"/>
  </cols>
  <sheetData>
    <row r="1" spans="1:11" ht="45" customHeight="1">
      <c r="A1" s="162" t="s">
        <v>275</v>
      </c>
      <c r="B1" s="162"/>
      <c r="C1" s="162"/>
      <c r="D1" s="162"/>
      <c r="E1" s="162"/>
      <c r="F1" s="162"/>
      <c r="G1" s="162"/>
      <c r="H1" s="162"/>
      <c r="I1" s="162"/>
      <c r="J1" s="162"/>
      <c r="K1" s="21"/>
    </row>
    <row r="2" spans="1:10" ht="21.75" customHeight="1">
      <c r="A2" s="1"/>
      <c r="B2" s="1"/>
      <c r="C2" s="199" t="s">
        <v>274</v>
      </c>
      <c r="D2" s="199"/>
      <c r="E2" s="199"/>
      <c r="F2" s="199"/>
      <c r="G2" s="199"/>
      <c r="H2" s="1"/>
      <c r="I2" s="1"/>
      <c r="J2" s="1"/>
    </row>
    <row r="3" spans="1:10" ht="12.75">
      <c r="A3" s="163" t="s">
        <v>71</v>
      </c>
      <c r="B3" s="164" t="s">
        <v>15</v>
      </c>
      <c r="C3" s="165"/>
      <c r="D3" s="165"/>
      <c r="E3" s="165"/>
      <c r="F3" s="165"/>
      <c r="G3" s="165"/>
      <c r="H3" s="168" t="s">
        <v>82</v>
      </c>
      <c r="I3" s="171" t="s">
        <v>59</v>
      </c>
      <c r="J3" s="171"/>
    </row>
    <row r="4" spans="1:10" ht="78" customHeight="1">
      <c r="A4" s="163"/>
      <c r="B4" s="166"/>
      <c r="C4" s="167"/>
      <c r="D4" s="167"/>
      <c r="E4" s="167"/>
      <c r="F4" s="167"/>
      <c r="G4" s="167"/>
      <c r="H4" s="169"/>
      <c r="I4" s="171"/>
      <c r="J4" s="171"/>
    </row>
    <row r="5" spans="1:10" ht="12.75">
      <c r="A5" s="163"/>
      <c r="B5" s="166"/>
      <c r="C5" s="167"/>
      <c r="D5" s="167"/>
      <c r="E5" s="167"/>
      <c r="F5" s="167"/>
      <c r="G5" s="167"/>
      <c r="H5" s="170"/>
      <c r="I5" s="171"/>
      <c r="J5" s="171"/>
    </row>
    <row r="6" spans="1:10" ht="12.75">
      <c r="A6" s="22"/>
      <c r="B6" s="172">
        <v>2</v>
      </c>
      <c r="C6" s="172"/>
      <c r="D6" s="172"/>
      <c r="E6" s="172"/>
      <c r="F6" s="172"/>
      <c r="G6" s="172"/>
      <c r="H6" s="23">
        <v>3</v>
      </c>
      <c r="I6" s="172">
        <v>4</v>
      </c>
      <c r="J6" s="172"/>
    </row>
    <row r="7" spans="1:10" ht="33" customHeight="1">
      <c r="A7" s="43" t="s">
        <v>63</v>
      </c>
      <c r="B7" s="196" t="s">
        <v>78</v>
      </c>
      <c r="C7" s="197"/>
      <c r="D7" s="197"/>
      <c r="E7" s="197"/>
      <c r="F7" s="197"/>
      <c r="G7" s="197"/>
      <c r="H7" s="44" t="s">
        <v>29</v>
      </c>
      <c r="I7" s="198">
        <v>0</v>
      </c>
      <c r="J7" s="198"/>
    </row>
    <row r="8" spans="1:10" ht="30.75" customHeight="1">
      <c r="A8" s="28" t="s">
        <v>64</v>
      </c>
      <c r="B8" s="174" t="s">
        <v>230</v>
      </c>
      <c r="C8" s="174"/>
      <c r="D8" s="174"/>
      <c r="E8" s="174"/>
      <c r="F8" s="174"/>
      <c r="G8" s="174"/>
      <c r="H8" s="26" t="s">
        <v>77</v>
      </c>
      <c r="I8" s="148">
        <f>I10+I16+I24+I34+I25</f>
        <v>10540000</v>
      </c>
      <c r="J8" s="148"/>
    </row>
    <row r="9" spans="1:10" ht="13.5" customHeight="1">
      <c r="A9" s="29"/>
      <c r="B9" s="152" t="s">
        <v>19</v>
      </c>
      <c r="C9" s="152"/>
      <c r="D9" s="152"/>
      <c r="E9" s="152"/>
      <c r="F9" s="152"/>
      <c r="G9" s="152"/>
      <c r="H9" s="18" t="s">
        <v>29</v>
      </c>
      <c r="I9" s="173"/>
      <c r="J9" s="173"/>
    </row>
    <row r="10" spans="1:10" ht="21.75" customHeight="1">
      <c r="A10" s="41" t="s">
        <v>65</v>
      </c>
      <c r="B10" s="135" t="s">
        <v>177</v>
      </c>
      <c r="C10" s="150"/>
      <c r="D10" s="150"/>
      <c r="E10" s="150"/>
      <c r="F10" s="150"/>
      <c r="G10" s="151"/>
      <c r="H10" s="16" t="s">
        <v>76</v>
      </c>
      <c r="I10" s="118">
        <f>I12+I13+I14+I15</f>
        <v>10540000</v>
      </c>
      <c r="J10" s="119"/>
    </row>
    <row r="11" spans="1:10" ht="11.25" customHeight="1">
      <c r="A11" s="29"/>
      <c r="B11" s="152" t="s">
        <v>19</v>
      </c>
      <c r="C11" s="152"/>
      <c r="D11" s="152"/>
      <c r="E11" s="152"/>
      <c r="F11" s="152"/>
      <c r="G11" s="152"/>
      <c r="H11" s="18" t="s">
        <v>29</v>
      </c>
      <c r="I11" s="118"/>
      <c r="J11" s="119"/>
    </row>
    <row r="12" spans="1:10" ht="18.75" customHeight="1">
      <c r="A12" s="30" t="s">
        <v>178</v>
      </c>
      <c r="B12" s="132" t="s">
        <v>219</v>
      </c>
      <c r="C12" s="133"/>
      <c r="D12" s="133"/>
      <c r="E12" s="133"/>
      <c r="F12" s="133"/>
      <c r="G12" s="134"/>
      <c r="H12" s="36" t="s">
        <v>76</v>
      </c>
      <c r="I12" s="118">
        <f>10540000</f>
        <v>10540000</v>
      </c>
      <c r="J12" s="119"/>
    </row>
    <row r="13" spans="1:10" ht="18.75" customHeight="1">
      <c r="A13" s="30" t="s">
        <v>179</v>
      </c>
      <c r="B13" s="132" t="s">
        <v>220</v>
      </c>
      <c r="C13" s="133"/>
      <c r="D13" s="133"/>
      <c r="E13" s="133"/>
      <c r="F13" s="133"/>
      <c r="G13" s="134"/>
      <c r="H13" s="36" t="s">
        <v>76</v>
      </c>
      <c r="I13" s="118"/>
      <c r="J13" s="119"/>
    </row>
    <row r="14" spans="1:10" ht="21" customHeight="1">
      <c r="A14" s="30" t="s">
        <v>180</v>
      </c>
      <c r="B14" s="153" t="s">
        <v>221</v>
      </c>
      <c r="C14" s="136"/>
      <c r="D14" s="136"/>
      <c r="E14" s="136"/>
      <c r="F14" s="136"/>
      <c r="G14" s="137"/>
      <c r="H14" s="16" t="s">
        <v>76</v>
      </c>
      <c r="I14" s="118"/>
      <c r="J14" s="119"/>
    </row>
    <row r="15" spans="1:10" ht="17.25" customHeight="1">
      <c r="A15" s="30" t="s">
        <v>196</v>
      </c>
      <c r="B15" s="153" t="s">
        <v>222</v>
      </c>
      <c r="C15" s="136"/>
      <c r="D15" s="136"/>
      <c r="E15" s="136"/>
      <c r="F15" s="136"/>
      <c r="G15" s="137"/>
      <c r="H15" s="16" t="s">
        <v>76</v>
      </c>
      <c r="I15" s="118">
        <v>0</v>
      </c>
      <c r="J15" s="119"/>
    </row>
    <row r="16" spans="1:10" ht="27" customHeight="1">
      <c r="A16" s="41" t="s">
        <v>66</v>
      </c>
      <c r="B16" s="154" t="s">
        <v>181</v>
      </c>
      <c r="C16" s="155"/>
      <c r="D16" s="155"/>
      <c r="E16" s="155"/>
      <c r="F16" s="155"/>
      <c r="G16" s="156"/>
      <c r="H16" s="40" t="s">
        <v>75</v>
      </c>
      <c r="I16" s="130">
        <f>I18+I19+I20+I21+I22+I23</f>
        <v>0</v>
      </c>
      <c r="J16" s="131"/>
    </row>
    <row r="17" spans="1:10" ht="15">
      <c r="A17" s="37"/>
      <c r="B17" s="138" t="s">
        <v>19</v>
      </c>
      <c r="C17" s="139"/>
      <c r="D17" s="139"/>
      <c r="E17" s="139"/>
      <c r="F17" s="139"/>
      <c r="G17" s="140"/>
      <c r="H17" s="18" t="s">
        <v>29</v>
      </c>
      <c r="I17" s="157"/>
      <c r="J17" s="158"/>
    </row>
    <row r="18" spans="1:10" ht="18" customHeight="1">
      <c r="A18" s="30" t="s">
        <v>166</v>
      </c>
      <c r="B18" s="132" t="s">
        <v>172</v>
      </c>
      <c r="C18" s="133"/>
      <c r="D18" s="133"/>
      <c r="E18" s="133"/>
      <c r="F18" s="133"/>
      <c r="G18" s="134"/>
      <c r="H18" s="16" t="s">
        <v>75</v>
      </c>
      <c r="I18" s="118">
        <v>0</v>
      </c>
      <c r="J18" s="119"/>
    </row>
    <row r="19" spans="1:10" ht="15">
      <c r="A19" s="30" t="s">
        <v>167</v>
      </c>
      <c r="B19" s="132" t="s">
        <v>171</v>
      </c>
      <c r="C19" s="133"/>
      <c r="D19" s="133"/>
      <c r="E19" s="133"/>
      <c r="F19" s="133"/>
      <c r="G19" s="134"/>
      <c r="H19" s="16" t="s">
        <v>75</v>
      </c>
      <c r="I19" s="118">
        <v>0</v>
      </c>
      <c r="J19" s="119"/>
    </row>
    <row r="20" spans="1:10" ht="15">
      <c r="A20" s="30" t="s">
        <v>168</v>
      </c>
      <c r="B20" s="132" t="s">
        <v>173</v>
      </c>
      <c r="C20" s="133"/>
      <c r="D20" s="133"/>
      <c r="E20" s="133"/>
      <c r="F20" s="133"/>
      <c r="G20" s="134"/>
      <c r="H20" s="16" t="s">
        <v>75</v>
      </c>
      <c r="I20" s="118">
        <v>0</v>
      </c>
      <c r="J20" s="119"/>
    </row>
    <row r="21" spans="1:10" ht="15">
      <c r="A21" s="30" t="s">
        <v>169</v>
      </c>
      <c r="B21" s="132" t="s">
        <v>226</v>
      </c>
      <c r="C21" s="133"/>
      <c r="D21" s="133"/>
      <c r="E21" s="133"/>
      <c r="F21" s="133"/>
      <c r="G21" s="134"/>
      <c r="H21" s="17" t="s">
        <v>75</v>
      </c>
      <c r="I21" s="118">
        <v>0</v>
      </c>
      <c r="J21" s="119"/>
    </row>
    <row r="22" spans="1:10" ht="15">
      <c r="A22" s="30" t="s">
        <v>174</v>
      </c>
      <c r="B22" s="132" t="s">
        <v>175</v>
      </c>
      <c r="C22" s="133"/>
      <c r="D22" s="133"/>
      <c r="E22" s="133"/>
      <c r="F22" s="133"/>
      <c r="G22" s="134"/>
      <c r="H22" s="17" t="s">
        <v>75</v>
      </c>
      <c r="I22" s="118">
        <v>0</v>
      </c>
      <c r="J22" s="119"/>
    </row>
    <row r="23" spans="1:10" ht="15">
      <c r="A23" s="30" t="s">
        <v>176</v>
      </c>
      <c r="B23" s="132" t="s">
        <v>182</v>
      </c>
      <c r="C23" s="133"/>
      <c r="D23" s="133"/>
      <c r="E23" s="133"/>
      <c r="F23" s="133"/>
      <c r="G23" s="134"/>
      <c r="H23" s="17" t="s">
        <v>75</v>
      </c>
      <c r="I23" s="118"/>
      <c r="J23" s="119"/>
    </row>
    <row r="24" spans="1:10" ht="34.5" customHeight="1">
      <c r="A24" s="27" t="s">
        <v>67</v>
      </c>
      <c r="B24" s="126" t="s">
        <v>231</v>
      </c>
      <c r="C24" s="127"/>
      <c r="D24" s="127"/>
      <c r="E24" s="127"/>
      <c r="F24" s="127"/>
      <c r="G24" s="128"/>
      <c r="H24" s="17" t="s">
        <v>197</v>
      </c>
      <c r="I24" s="118"/>
      <c r="J24" s="119"/>
    </row>
    <row r="25" spans="1:10" ht="30" customHeight="1">
      <c r="A25" s="27" t="s">
        <v>170</v>
      </c>
      <c r="B25" s="144" t="s">
        <v>183</v>
      </c>
      <c r="C25" s="144"/>
      <c r="D25" s="144"/>
      <c r="E25" s="144"/>
      <c r="F25" s="144"/>
      <c r="G25" s="144"/>
      <c r="H25" s="16" t="s">
        <v>79</v>
      </c>
      <c r="I25" s="145">
        <f>I27+I28+I29+I30+I31+I32+I33</f>
        <v>0</v>
      </c>
      <c r="J25" s="145"/>
    </row>
    <row r="26" spans="1:10" ht="15">
      <c r="A26" s="30"/>
      <c r="B26" s="138" t="s">
        <v>19</v>
      </c>
      <c r="C26" s="139"/>
      <c r="D26" s="139"/>
      <c r="E26" s="139"/>
      <c r="F26" s="139"/>
      <c r="G26" s="140"/>
      <c r="H26" s="18" t="s">
        <v>29</v>
      </c>
      <c r="I26" s="118"/>
      <c r="J26" s="119"/>
    </row>
    <row r="27" spans="1:10" ht="15">
      <c r="A27" s="30" t="s">
        <v>198</v>
      </c>
      <c r="B27" s="132" t="s">
        <v>199</v>
      </c>
      <c r="C27" s="133"/>
      <c r="D27" s="133"/>
      <c r="E27" s="133"/>
      <c r="F27" s="133"/>
      <c r="G27" s="134"/>
      <c r="H27" s="17" t="s">
        <v>202</v>
      </c>
      <c r="I27" s="118"/>
      <c r="J27" s="119"/>
    </row>
    <row r="28" spans="1:10" ht="15">
      <c r="A28" s="30" t="s">
        <v>200</v>
      </c>
      <c r="B28" s="149" t="s">
        <v>201</v>
      </c>
      <c r="C28" s="149"/>
      <c r="D28" s="149"/>
      <c r="E28" s="149"/>
      <c r="F28" s="149"/>
      <c r="G28" s="149"/>
      <c r="H28" s="17" t="s">
        <v>203</v>
      </c>
      <c r="I28" s="145"/>
      <c r="J28" s="145"/>
    </row>
    <row r="29" spans="1:10" ht="15">
      <c r="A29" s="30" t="s">
        <v>205</v>
      </c>
      <c r="B29" s="132" t="s">
        <v>204</v>
      </c>
      <c r="C29" s="133"/>
      <c r="D29" s="133"/>
      <c r="E29" s="133"/>
      <c r="F29" s="133"/>
      <c r="G29" s="134"/>
      <c r="H29" s="17" t="s">
        <v>208</v>
      </c>
      <c r="I29" s="118"/>
      <c r="J29" s="119"/>
    </row>
    <row r="30" spans="1:10" ht="15">
      <c r="A30" s="30" t="s">
        <v>206</v>
      </c>
      <c r="B30" s="132" t="s">
        <v>209</v>
      </c>
      <c r="C30" s="133"/>
      <c r="D30" s="133"/>
      <c r="E30" s="133"/>
      <c r="F30" s="133"/>
      <c r="G30" s="134"/>
      <c r="H30" s="17" t="s">
        <v>211</v>
      </c>
      <c r="I30" s="118"/>
      <c r="J30" s="119"/>
    </row>
    <row r="31" spans="1:10" ht="15">
      <c r="A31" s="30" t="s">
        <v>207</v>
      </c>
      <c r="B31" s="132" t="s">
        <v>210</v>
      </c>
      <c r="C31" s="133"/>
      <c r="D31" s="133"/>
      <c r="E31" s="133"/>
      <c r="F31" s="133"/>
      <c r="G31" s="134"/>
      <c r="H31" s="17" t="s">
        <v>212</v>
      </c>
      <c r="I31" s="118"/>
      <c r="J31" s="119"/>
    </row>
    <row r="32" spans="1:10" ht="15">
      <c r="A32" s="30" t="s">
        <v>213</v>
      </c>
      <c r="B32" s="132" t="s">
        <v>216</v>
      </c>
      <c r="C32" s="133"/>
      <c r="D32" s="133"/>
      <c r="E32" s="133"/>
      <c r="F32" s="133"/>
      <c r="G32" s="134"/>
      <c r="H32" s="17" t="s">
        <v>215</v>
      </c>
      <c r="I32" s="118"/>
      <c r="J32" s="119"/>
    </row>
    <row r="33" spans="1:10" ht="15">
      <c r="A33" s="30" t="s">
        <v>214</v>
      </c>
      <c r="B33" s="132" t="s">
        <v>217</v>
      </c>
      <c r="C33" s="133"/>
      <c r="D33" s="133"/>
      <c r="E33" s="133"/>
      <c r="F33" s="133"/>
      <c r="G33" s="134"/>
      <c r="H33" s="17" t="s">
        <v>218</v>
      </c>
      <c r="I33" s="118"/>
      <c r="J33" s="119"/>
    </row>
    <row r="34" spans="1:10" ht="15.75">
      <c r="A34" s="27" t="s">
        <v>224</v>
      </c>
      <c r="B34" s="126" t="s">
        <v>232</v>
      </c>
      <c r="C34" s="127"/>
      <c r="D34" s="127"/>
      <c r="E34" s="127"/>
      <c r="F34" s="127"/>
      <c r="G34" s="128"/>
      <c r="H34" s="17" t="s">
        <v>225</v>
      </c>
      <c r="I34" s="118"/>
      <c r="J34" s="119"/>
    </row>
    <row r="35" spans="1:10" ht="38.25" customHeight="1">
      <c r="A35" s="43" t="s">
        <v>68</v>
      </c>
      <c r="B35" s="146" t="s">
        <v>233</v>
      </c>
      <c r="C35" s="147"/>
      <c r="D35" s="147"/>
      <c r="E35" s="147"/>
      <c r="F35" s="147"/>
      <c r="G35" s="147"/>
      <c r="H35" s="42" t="s">
        <v>29</v>
      </c>
      <c r="I35" s="148">
        <f>I7+I8-I36</f>
        <v>0</v>
      </c>
      <c r="J35" s="148"/>
    </row>
    <row r="36" spans="1:10" ht="21" customHeight="1">
      <c r="A36" s="28" t="s">
        <v>69</v>
      </c>
      <c r="B36" s="174" t="s">
        <v>234</v>
      </c>
      <c r="C36" s="174"/>
      <c r="D36" s="174"/>
      <c r="E36" s="174"/>
      <c r="F36" s="174"/>
      <c r="G36" s="174"/>
      <c r="H36" s="26" t="s">
        <v>30</v>
      </c>
      <c r="I36" s="148">
        <f>I38+I44+I52+I53+I59+I62+I66</f>
        <v>10540000</v>
      </c>
      <c r="J36" s="148"/>
    </row>
    <row r="37" spans="1:10" ht="15">
      <c r="A37" s="30"/>
      <c r="B37" s="129" t="s">
        <v>19</v>
      </c>
      <c r="C37" s="129"/>
      <c r="D37" s="129"/>
      <c r="E37" s="129"/>
      <c r="F37" s="129"/>
      <c r="G37" s="129"/>
      <c r="H37" s="16"/>
      <c r="I37" s="145"/>
      <c r="J37" s="145"/>
    </row>
    <row r="38" spans="1:10" ht="12.75">
      <c r="A38" s="161" t="s">
        <v>184</v>
      </c>
      <c r="B38" s="175" t="s">
        <v>194</v>
      </c>
      <c r="C38" s="176"/>
      <c r="D38" s="176"/>
      <c r="E38" s="176"/>
      <c r="F38" s="176"/>
      <c r="G38" s="176"/>
      <c r="H38" s="179" t="s">
        <v>31</v>
      </c>
      <c r="I38" s="181">
        <f>I41+I42+I43</f>
        <v>9696975.91</v>
      </c>
      <c r="J38" s="181"/>
    </row>
    <row r="39" spans="1:10" ht="14.25" customHeight="1">
      <c r="A39" s="161"/>
      <c r="B39" s="177"/>
      <c r="C39" s="178"/>
      <c r="D39" s="178"/>
      <c r="E39" s="178"/>
      <c r="F39" s="178"/>
      <c r="G39" s="178"/>
      <c r="H39" s="180"/>
      <c r="I39" s="181"/>
      <c r="J39" s="181"/>
    </row>
    <row r="40" spans="1:10" ht="15">
      <c r="A40" s="30"/>
      <c r="B40" s="129" t="s">
        <v>18</v>
      </c>
      <c r="C40" s="129"/>
      <c r="D40" s="129"/>
      <c r="E40" s="129"/>
      <c r="F40" s="129"/>
      <c r="G40" s="129"/>
      <c r="H40" s="16"/>
      <c r="I40" s="145"/>
      <c r="J40" s="145"/>
    </row>
    <row r="41" spans="1:10" ht="15">
      <c r="A41" s="30" t="s">
        <v>227</v>
      </c>
      <c r="B41" s="182" t="s">
        <v>23</v>
      </c>
      <c r="C41" s="182"/>
      <c r="D41" s="182"/>
      <c r="E41" s="182"/>
      <c r="F41" s="182"/>
      <c r="G41" s="182"/>
      <c r="H41" s="18" t="s">
        <v>32</v>
      </c>
      <c r="I41" s="183">
        <f>5659500+1937575.09</f>
        <v>7597075.09</v>
      </c>
      <c r="J41" s="183"/>
    </row>
    <row r="42" spans="1:10" ht="15">
      <c r="A42" s="30" t="s">
        <v>228</v>
      </c>
      <c r="B42" s="187" t="s">
        <v>24</v>
      </c>
      <c r="C42" s="187"/>
      <c r="D42" s="187"/>
      <c r="E42" s="187"/>
      <c r="F42" s="187"/>
      <c r="G42" s="187"/>
      <c r="H42" s="16" t="s">
        <v>33</v>
      </c>
      <c r="I42" s="145">
        <f>1564.41</f>
        <v>1564.41</v>
      </c>
      <c r="J42" s="145"/>
    </row>
    <row r="43" spans="1:10" ht="15">
      <c r="A43" s="30" t="s">
        <v>229</v>
      </c>
      <c r="B43" s="185" t="s">
        <v>72</v>
      </c>
      <c r="C43" s="186"/>
      <c r="D43" s="186"/>
      <c r="E43" s="186"/>
      <c r="F43" s="186"/>
      <c r="G43" s="186"/>
      <c r="H43" s="17" t="s">
        <v>34</v>
      </c>
      <c r="I43" s="145">
        <f>1570100+528236.41</f>
        <v>2098336.41</v>
      </c>
      <c r="J43" s="145"/>
    </row>
    <row r="44" spans="1:10" ht="15.75">
      <c r="A44" s="55" t="s">
        <v>185</v>
      </c>
      <c r="B44" s="184" t="s">
        <v>235</v>
      </c>
      <c r="C44" s="184"/>
      <c r="D44" s="184"/>
      <c r="E44" s="184"/>
      <c r="F44" s="184"/>
      <c r="G44" s="184"/>
      <c r="H44" s="38" t="s">
        <v>35</v>
      </c>
      <c r="I44" s="181">
        <f>I46+I47+I48+I49+I50+I51</f>
        <v>626220.51</v>
      </c>
      <c r="J44" s="181"/>
    </row>
    <row r="45" spans="1:10" ht="15">
      <c r="A45" s="30"/>
      <c r="B45" s="129" t="s">
        <v>18</v>
      </c>
      <c r="C45" s="129"/>
      <c r="D45" s="129"/>
      <c r="E45" s="129"/>
      <c r="F45" s="129"/>
      <c r="G45" s="129"/>
      <c r="H45" s="16"/>
      <c r="I45" s="145"/>
      <c r="J45" s="145"/>
    </row>
    <row r="46" spans="1:10" ht="15">
      <c r="A46" s="30" t="s">
        <v>186</v>
      </c>
      <c r="B46" s="182" t="s">
        <v>25</v>
      </c>
      <c r="C46" s="182"/>
      <c r="D46" s="182"/>
      <c r="E46" s="182"/>
      <c r="F46" s="182"/>
      <c r="G46" s="182"/>
      <c r="H46" s="18" t="s">
        <v>36</v>
      </c>
      <c r="I46" s="145">
        <f>79793.8</f>
        <v>79793.8</v>
      </c>
      <c r="J46" s="145"/>
    </row>
    <row r="47" spans="1:10" ht="15">
      <c r="A47" s="30" t="s">
        <v>187</v>
      </c>
      <c r="B47" s="187" t="s">
        <v>26</v>
      </c>
      <c r="C47" s="187"/>
      <c r="D47" s="187"/>
      <c r="E47" s="187"/>
      <c r="F47" s="187"/>
      <c r="G47" s="187"/>
      <c r="H47" s="16" t="s">
        <v>37</v>
      </c>
      <c r="I47" s="145">
        <f>7442.99</f>
        <v>7442.99</v>
      </c>
      <c r="J47" s="145"/>
    </row>
    <row r="48" spans="1:10" ht="15">
      <c r="A48" s="30" t="s">
        <v>188</v>
      </c>
      <c r="B48" s="182" t="s">
        <v>27</v>
      </c>
      <c r="C48" s="182"/>
      <c r="D48" s="182"/>
      <c r="E48" s="182"/>
      <c r="F48" s="182"/>
      <c r="G48" s="182"/>
      <c r="H48" s="18" t="s">
        <v>38</v>
      </c>
      <c r="I48" s="145">
        <f>38117.86+2266.43+15943.62</f>
        <v>56327.91</v>
      </c>
      <c r="J48" s="145"/>
    </row>
    <row r="49" spans="1:10" ht="15">
      <c r="A49" s="29" t="s">
        <v>189</v>
      </c>
      <c r="B49" s="153" t="s">
        <v>73</v>
      </c>
      <c r="C49" s="136"/>
      <c r="D49" s="136"/>
      <c r="E49" s="136"/>
      <c r="F49" s="136"/>
      <c r="G49" s="136"/>
      <c r="H49" s="17" t="s">
        <v>39</v>
      </c>
      <c r="I49" s="145">
        <v>6257.64</v>
      </c>
      <c r="J49" s="145"/>
    </row>
    <row r="50" spans="1:11" ht="15">
      <c r="A50" s="30" t="s">
        <v>190</v>
      </c>
      <c r="B50" s="182" t="s">
        <v>74</v>
      </c>
      <c r="C50" s="182"/>
      <c r="D50" s="182"/>
      <c r="E50" s="182"/>
      <c r="F50" s="182"/>
      <c r="G50" s="182"/>
      <c r="H50" s="17" t="s">
        <v>40</v>
      </c>
      <c r="I50" s="145">
        <f>100499.88-760.48</f>
        <v>99739.40000000001</v>
      </c>
      <c r="J50" s="145"/>
      <c r="K50" s="31"/>
    </row>
    <row r="51" spans="1:10" ht="15">
      <c r="A51" s="30" t="s">
        <v>191</v>
      </c>
      <c r="B51" s="187" t="s">
        <v>28</v>
      </c>
      <c r="C51" s="187"/>
      <c r="D51" s="187"/>
      <c r="E51" s="187"/>
      <c r="F51" s="187"/>
      <c r="G51" s="187"/>
      <c r="H51" s="16" t="s">
        <v>41</v>
      </c>
      <c r="I51" s="145">
        <f>378223.18-1564.41</f>
        <v>376658.77</v>
      </c>
      <c r="J51" s="145"/>
    </row>
    <row r="52" spans="1:10" ht="15">
      <c r="A52" s="55" t="s">
        <v>192</v>
      </c>
      <c r="B52" s="159" t="s">
        <v>236</v>
      </c>
      <c r="C52" s="160"/>
      <c r="D52" s="160"/>
      <c r="E52" s="160"/>
      <c r="F52" s="160"/>
      <c r="G52" s="160"/>
      <c r="H52" s="54" t="s">
        <v>70</v>
      </c>
      <c r="I52" s="157">
        <f>760.48+760.47</f>
        <v>1520.95</v>
      </c>
      <c r="J52" s="158"/>
    </row>
    <row r="53" spans="1:10" ht="15.75">
      <c r="A53" s="46" t="s">
        <v>193</v>
      </c>
      <c r="B53" s="188" t="s">
        <v>195</v>
      </c>
      <c r="C53" s="189"/>
      <c r="D53" s="189"/>
      <c r="E53" s="189"/>
      <c r="F53" s="189"/>
      <c r="G53" s="190"/>
      <c r="H53" s="54" t="s">
        <v>42</v>
      </c>
      <c r="I53" s="181">
        <f>I55+I56+I57+I58</f>
        <v>215282.63</v>
      </c>
      <c r="J53" s="181"/>
    </row>
    <row r="54" spans="1:10" ht="15">
      <c r="A54" s="30"/>
      <c r="B54" s="129" t="s">
        <v>18</v>
      </c>
      <c r="C54" s="129"/>
      <c r="D54" s="129"/>
      <c r="E54" s="129"/>
      <c r="F54" s="129"/>
      <c r="G54" s="129"/>
      <c r="H54" s="16"/>
      <c r="I54" s="145"/>
      <c r="J54" s="145"/>
    </row>
    <row r="55" spans="1:10" ht="15">
      <c r="A55" s="47" t="s">
        <v>80</v>
      </c>
      <c r="B55" s="191" t="s">
        <v>237</v>
      </c>
      <c r="C55" s="191"/>
      <c r="D55" s="191"/>
      <c r="E55" s="191"/>
      <c r="F55" s="191"/>
      <c r="G55" s="191"/>
      <c r="H55" s="17" t="s">
        <v>43</v>
      </c>
      <c r="I55" s="145"/>
      <c r="J55" s="145"/>
    </row>
    <row r="56" spans="1:10" ht="15">
      <c r="A56" s="47" t="s">
        <v>81</v>
      </c>
      <c r="B56" s="192" t="s">
        <v>239</v>
      </c>
      <c r="C56" s="192"/>
      <c r="D56" s="192"/>
      <c r="E56" s="192"/>
      <c r="F56" s="192"/>
      <c r="G56" s="192"/>
      <c r="H56" s="17" t="s">
        <v>45</v>
      </c>
      <c r="I56" s="145">
        <v>215282.63</v>
      </c>
      <c r="J56" s="145"/>
    </row>
    <row r="57" spans="1:10" ht="15">
      <c r="A57" s="47" t="s">
        <v>85</v>
      </c>
      <c r="B57" s="192" t="s">
        <v>238</v>
      </c>
      <c r="C57" s="192"/>
      <c r="D57" s="192"/>
      <c r="E57" s="192"/>
      <c r="F57" s="192"/>
      <c r="G57" s="192"/>
      <c r="H57" s="17" t="s">
        <v>44</v>
      </c>
      <c r="I57" s="145"/>
      <c r="J57" s="145"/>
    </row>
    <row r="58" spans="1:10" ht="15">
      <c r="A58" s="47" t="s">
        <v>240</v>
      </c>
      <c r="B58" s="153" t="s">
        <v>241</v>
      </c>
      <c r="C58" s="136"/>
      <c r="D58" s="136"/>
      <c r="E58" s="136"/>
      <c r="F58" s="136"/>
      <c r="G58" s="137"/>
      <c r="H58" s="17" t="s">
        <v>242</v>
      </c>
      <c r="I58" s="118"/>
      <c r="J58" s="119"/>
    </row>
    <row r="59" spans="1:10" ht="15.75">
      <c r="A59" s="46" t="s">
        <v>243</v>
      </c>
      <c r="B59" s="193" t="s">
        <v>244</v>
      </c>
      <c r="C59" s="194"/>
      <c r="D59" s="194"/>
      <c r="E59" s="194"/>
      <c r="F59" s="194"/>
      <c r="G59" s="195"/>
      <c r="H59" s="17" t="s">
        <v>245</v>
      </c>
      <c r="I59" s="118">
        <f>I61</f>
        <v>0</v>
      </c>
      <c r="J59" s="119"/>
    </row>
    <row r="60" spans="1:10" ht="15">
      <c r="A60" s="47"/>
      <c r="B60" s="138" t="s">
        <v>19</v>
      </c>
      <c r="C60" s="139"/>
      <c r="D60" s="139"/>
      <c r="E60" s="139"/>
      <c r="F60" s="139"/>
      <c r="G60" s="140"/>
      <c r="H60" s="17"/>
      <c r="I60" s="118"/>
      <c r="J60" s="119"/>
    </row>
    <row r="61" spans="1:10" ht="15">
      <c r="A61" s="47" t="s">
        <v>246</v>
      </c>
      <c r="B61" s="132" t="s">
        <v>248</v>
      </c>
      <c r="C61" s="133"/>
      <c r="D61" s="133"/>
      <c r="E61" s="133"/>
      <c r="F61" s="133"/>
      <c r="G61" s="134"/>
      <c r="H61" s="17" t="s">
        <v>247</v>
      </c>
      <c r="I61" s="118"/>
      <c r="J61" s="119"/>
    </row>
    <row r="62" spans="1:10" ht="15">
      <c r="A62" s="48" t="s">
        <v>249</v>
      </c>
      <c r="B62" s="135" t="s">
        <v>250</v>
      </c>
      <c r="C62" s="136"/>
      <c r="D62" s="136"/>
      <c r="E62" s="136"/>
      <c r="F62" s="136"/>
      <c r="G62" s="137"/>
      <c r="H62" s="17" t="s">
        <v>251</v>
      </c>
      <c r="I62" s="118">
        <f>I64+I65</f>
        <v>0</v>
      </c>
      <c r="J62" s="119"/>
    </row>
    <row r="63" spans="1:10" ht="15">
      <c r="A63" s="47"/>
      <c r="B63" s="138" t="s">
        <v>19</v>
      </c>
      <c r="C63" s="139"/>
      <c r="D63" s="139"/>
      <c r="E63" s="139"/>
      <c r="F63" s="139"/>
      <c r="G63" s="140"/>
      <c r="H63" s="17"/>
      <c r="I63" s="118"/>
      <c r="J63" s="119"/>
    </row>
    <row r="64" spans="1:10" ht="15">
      <c r="A64" s="47" t="s">
        <v>254</v>
      </c>
      <c r="B64" s="120" t="s">
        <v>255</v>
      </c>
      <c r="C64" s="121"/>
      <c r="D64" s="121"/>
      <c r="E64" s="121"/>
      <c r="F64" s="121"/>
      <c r="G64" s="122"/>
      <c r="H64" s="17" t="s">
        <v>252</v>
      </c>
      <c r="I64" s="118"/>
      <c r="J64" s="119"/>
    </row>
    <row r="65" spans="1:10" ht="15">
      <c r="A65" s="47" t="s">
        <v>256</v>
      </c>
      <c r="B65" s="120" t="s">
        <v>257</v>
      </c>
      <c r="C65" s="121"/>
      <c r="D65" s="121"/>
      <c r="E65" s="121"/>
      <c r="F65" s="121"/>
      <c r="G65" s="122"/>
      <c r="H65" s="17" t="s">
        <v>253</v>
      </c>
      <c r="I65" s="118"/>
      <c r="J65" s="119"/>
    </row>
    <row r="66" spans="1:10" ht="15">
      <c r="A66" s="48" t="s">
        <v>258</v>
      </c>
      <c r="B66" s="123" t="s">
        <v>260</v>
      </c>
      <c r="C66" s="124"/>
      <c r="D66" s="124"/>
      <c r="E66" s="124"/>
      <c r="F66" s="124"/>
      <c r="G66" s="125"/>
      <c r="H66" s="17" t="s">
        <v>259</v>
      </c>
      <c r="I66" s="118">
        <f>I68+I69</f>
        <v>0</v>
      </c>
      <c r="J66" s="119"/>
    </row>
    <row r="67" spans="1:10" ht="15">
      <c r="A67" s="47"/>
      <c r="B67" s="129" t="s">
        <v>18</v>
      </c>
      <c r="C67" s="129"/>
      <c r="D67" s="129"/>
      <c r="E67" s="129"/>
      <c r="F67" s="129"/>
      <c r="G67" s="129"/>
      <c r="H67" s="17"/>
      <c r="I67" s="118"/>
      <c r="J67" s="119"/>
    </row>
    <row r="68" spans="1:10" ht="15">
      <c r="A68" s="47" t="s">
        <v>261</v>
      </c>
      <c r="B68" s="120" t="s">
        <v>263</v>
      </c>
      <c r="C68" s="121"/>
      <c r="D68" s="121"/>
      <c r="E68" s="121"/>
      <c r="F68" s="121"/>
      <c r="G68" s="122"/>
      <c r="H68" s="17" t="s">
        <v>265</v>
      </c>
      <c r="I68" s="118"/>
      <c r="J68" s="119"/>
    </row>
    <row r="69" spans="1:10" ht="15">
      <c r="A69" s="47" t="s">
        <v>262</v>
      </c>
      <c r="B69" s="120" t="s">
        <v>264</v>
      </c>
      <c r="C69" s="121"/>
      <c r="D69" s="121"/>
      <c r="E69" s="121"/>
      <c r="F69" s="121"/>
      <c r="G69" s="122"/>
      <c r="H69" s="17" t="s">
        <v>266</v>
      </c>
      <c r="I69" s="118"/>
      <c r="J69" s="119"/>
    </row>
    <row r="70" spans="1:10" ht="15">
      <c r="A70" s="47"/>
      <c r="B70" s="141" t="s">
        <v>267</v>
      </c>
      <c r="C70" s="142"/>
      <c r="D70" s="142"/>
      <c r="E70" s="142"/>
      <c r="F70" s="142"/>
      <c r="G70" s="143"/>
      <c r="H70" s="17"/>
      <c r="I70" s="118"/>
      <c r="J70" s="119"/>
    </row>
    <row r="71" spans="1:10" ht="15">
      <c r="A71" s="47"/>
      <c r="B71" s="153" t="s">
        <v>268</v>
      </c>
      <c r="C71" s="136"/>
      <c r="D71" s="136"/>
      <c r="E71" s="136"/>
      <c r="F71" s="136"/>
      <c r="G71" s="137"/>
      <c r="H71" s="16"/>
      <c r="I71" s="118"/>
      <c r="J71" s="119"/>
    </row>
    <row r="72" spans="1:10" ht="15">
      <c r="A72" s="49"/>
      <c r="B72" s="50"/>
      <c r="C72" s="50"/>
      <c r="D72" s="50"/>
      <c r="E72" s="50"/>
      <c r="F72" s="50"/>
      <c r="G72" s="50"/>
      <c r="H72" s="20"/>
      <c r="I72" s="51"/>
      <c r="J72" s="51"/>
    </row>
    <row r="73" spans="1:10" ht="15">
      <c r="A73" s="49"/>
      <c r="B73" s="50"/>
      <c r="C73" s="50"/>
      <c r="D73" s="50"/>
      <c r="E73" s="50"/>
      <c r="F73" s="50"/>
      <c r="G73" s="50"/>
      <c r="H73" s="20"/>
      <c r="I73" s="51"/>
      <c r="J73" s="51"/>
    </row>
    <row r="74" spans="1:10" ht="15">
      <c r="A74" s="56" t="s">
        <v>83</v>
      </c>
      <c r="B74" s="56"/>
      <c r="C74" s="56"/>
      <c r="D74" s="56"/>
      <c r="E74" s="56"/>
      <c r="F74" s="1"/>
      <c r="G74" s="19"/>
      <c r="H74" s="19"/>
      <c r="I74" s="83" t="s">
        <v>108</v>
      </c>
      <c r="J74" s="83"/>
    </row>
    <row r="75" spans="1:10" ht="15">
      <c r="A75" s="56"/>
      <c r="B75" s="56"/>
      <c r="C75" s="56"/>
      <c r="D75" s="56"/>
      <c r="E75" s="56"/>
      <c r="F75" s="1"/>
      <c r="G75" s="116" t="s">
        <v>4</v>
      </c>
      <c r="H75" s="116"/>
      <c r="I75" s="115" t="s">
        <v>5</v>
      </c>
      <c r="J75" s="115"/>
    </row>
    <row r="76" spans="1:10" ht="15">
      <c r="A76" s="56" t="s">
        <v>84</v>
      </c>
      <c r="B76" s="56"/>
      <c r="C76" s="56"/>
      <c r="D76" s="56"/>
      <c r="E76" s="56"/>
      <c r="F76" s="1"/>
      <c r="G76" s="19"/>
      <c r="H76" s="19"/>
      <c r="I76" s="83" t="s">
        <v>109</v>
      </c>
      <c r="J76" s="83"/>
    </row>
    <row r="77" spans="1:10" ht="15">
      <c r="A77" s="56"/>
      <c r="B77" s="56"/>
      <c r="C77" s="56"/>
      <c r="D77" s="56"/>
      <c r="E77" s="56"/>
      <c r="F77" s="1"/>
      <c r="G77" s="116" t="s">
        <v>4</v>
      </c>
      <c r="H77" s="116"/>
      <c r="I77" s="115" t="s">
        <v>5</v>
      </c>
      <c r="J77" s="115"/>
    </row>
    <row r="78" spans="1:10" ht="15">
      <c r="A78" s="56" t="s">
        <v>46</v>
      </c>
      <c r="B78" s="56"/>
      <c r="C78" s="1" t="s">
        <v>47</v>
      </c>
      <c r="D78" s="117" t="s">
        <v>110</v>
      </c>
      <c r="E78" s="117"/>
      <c r="F78" s="1"/>
      <c r="G78" s="19"/>
      <c r="H78" s="19"/>
      <c r="I78" s="82" t="s">
        <v>111</v>
      </c>
      <c r="J78" s="82"/>
    </row>
    <row r="79" spans="1:10" ht="15">
      <c r="A79" s="1" t="s">
        <v>269</v>
      </c>
      <c r="B79" s="1"/>
      <c r="C79" s="1"/>
      <c r="D79" s="1"/>
      <c r="E79" s="1"/>
      <c r="F79" s="1"/>
      <c r="G79" s="116" t="s">
        <v>4</v>
      </c>
      <c r="H79" s="116"/>
      <c r="I79" s="115" t="s">
        <v>5</v>
      </c>
      <c r="J79" s="115"/>
    </row>
    <row r="80" spans="1:6" ht="15">
      <c r="A80" s="1"/>
      <c r="B80" s="1"/>
      <c r="C80" s="1"/>
      <c r="D80" s="1"/>
      <c r="E80" s="1"/>
      <c r="F80" s="1"/>
    </row>
    <row r="81" spans="1:6" ht="15">
      <c r="A81" s="1"/>
      <c r="B81" s="1"/>
      <c r="C81" s="1"/>
      <c r="D81" s="1"/>
      <c r="E81" s="1"/>
      <c r="F81" s="1"/>
    </row>
    <row r="82" spans="1:10" ht="15">
      <c r="A82" s="1"/>
      <c r="B82" s="1"/>
      <c r="C82" s="1"/>
      <c r="D82" s="1"/>
      <c r="E82" s="1"/>
      <c r="F82" s="1"/>
      <c r="G82" s="1"/>
      <c r="H82" s="1"/>
      <c r="I82" s="1"/>
      <c r="J82" s="1"/>
    </row>
    <row r="83" spans="1:10" ht="15">
      <c r="A83" s="1"/>
      <c r="B83" s="1"/>
      <c r="C83" s="1"/>
      <c r="D83" s="1"/>
      <c r="E83" s="1"/>
      <c r="F83" s="1"/>
      <c r="G83" s="1"/>
      <c r="H83" s="1"/>
      <c r="I83" s="1"/>
      <c r="J83" s="1"/>
    </row>
  </sheetData>
  <sheetProtection/>
  <mergeCells count="151">
    <mergeCell ref="G79:H79"/>
    <mergeCell ref="I79:J79"/>
    <mergeCell ref="C2:G2"/>
    <mergeCell ref="A76:E77"/>
    <mergeCell ref="I76:J76"/>
    <mergeCell ref="G77:H77"/>
    <mergeCell ref="I77:J77"/>
    <mergeCell ref="A78:B78"/>
    <mergeCell ref="D78:E78"/>
    <mergeCell ref="I78:J78"/>
    <mergeCell ref="B70:G70"/>
    <mergeCell ref="I70:J70"/>
    <mergeCell ref="B71:G71"/>
    <mergeCell ref="I71:J71"/>
    <mergeCell ref="A74:E75"/>
    <mergeCell ref="I74:J74"/>
    <mergeCell ref="G75:H75"/>
    <mergeCell ref="I75:J75"/>
    <mergeCell ref="B67:G67"/>
    <mergeCell ref="I67:J67"/>
    <mergeCell ref="B68:G68"/>
    <mergeCell ref="I68:J68"/>
    <mergeCell ref="B69:G69"/>
    <mergeCell ref="I69:J69"/>
    <mergeCell ref="B64:G64"/>
    <mergeCell ref="I64:J64"/>
    <mergeCell ref="B65:G65"/>
    <mergeCell ref="I65:J65"/>
    <mergeCell ref="B66:G66"/>
    <mergeCell ref="I66:J66"/>
    <mergeCell ref="B61:G61"/>
    <mergeCell ref="I61:J61"/>
    <mergeCell ref="B62:G62"/>
    <mergeCell ref="I62:J62"/>
    <mergeCell ref="B63:G63"/>
    <mergeCell ref="I63:J63"/>
    <mergeCell ref="B58:G58"/>
    <mergeCell ref="I58:J58"/>
    <mergeCell ref="B59:G59"/>
    <mergeCell ref="I59:J59"/>
    <mergeCell ref="B60:G60"/>
    <mergeCell ref="I60:J60"/>
    <mergeCell ref="B55:G55"/>
    <mergeCell ref="I55:J55"/>
    <mergeCell ref="B56:G56"/>
    <mergeCell ref="I56:J56"/>
    <mergeCell ref="B57:G57"/>
    <mergeCell ref="I57:J57"/>
    <mergeCell ref="B52:G52"/>
    <mergeCell ref="I52:J52"/>
    <mergeCell ref="B53:G53"/>
    <mergeCell ref="I53:J53"/>
    <mergeCell ref="B54:G54"/>
    <mergeCell ref="I54:J54"/>
    <mergeCell ref="B49:G49"/>
    <mergeCell ref="I49:J49"/>
    <mergeCell ref="B50:G50"/>
    <mergeCell ref="I50:J50"/>
    <mergeCell ref="B51:G51"/>
    <mergeCell ref="I51:J51"/>
    <mergeCell ref="B46:G46"/>
    <mergeCell ref="I46:J46"/>
    <mergeCell ref="B47:G47"/>
    <mergeCell ref="I47:J47"/>
    <mergeCell ref="B48:G48"/>
    <mergeCell ref="I48:J48"/>
    <mergeCell ref="B43:G43"/>
    <mergeCell ref="I43:J43"/>
    <mergeCell ref="B44:G44"/>
    <mergeCell ref="I44:J44"/>
    <mergeCell ref="B45:G45"/>
    <mergeCell ref="I45:J45"/>
    <mergeCell ref="B40:G40"/>
    <mergeCell ref="I40:J40"/>
    <mergeCell ref="B41:G41"/>
    <mergeCell ref="I41:J41"/>
    <mergeCell ref="B42:G42"/>
    <mergeCell ref="I42:J42"/>
    <mergeCell ref="B37:G37"/>
    <mergeCell ref="I37:J37"/>
    <mergeCell ref="A38:A39"/>
    <mergeCell ref="B38:G39"/>
    <mergeCell ref="H38:H39"/>
    <mergeCell ref="I38:J39"/>
    <mergeCell ref="B34:G34"/>
    <mergeCell ref="I34:J34"/>
    <mergeCell ref="B35:G35"/>
    <mergeCell ref="I35:J35"/>
    <mergeCell ref="B36:G36"/>
    <mergeCell ref="I36:J36"/>
    <mergeCell ref="B31:G31"/>
    <mergeCell ref="I31:J31"/>
    <mergeCell ref="B32:G32"/>
    <mergeCell ref="I32:J32"/>
    <mergeCell ref="B33:G33"/>
    <mergeCell ref="I33:J33"/>
    <mergeCell ref="B28:G28"/>
    <mergeCell ref="I28:J28"/>
    <mergeCell ref="B29:G29"/>
    <mergeCell ref="I29:J29"/>
    <mergeCell ref="B30:G30"/>
    <mergeCell ref="I30:J30"/>
    <mergeCell ref="B25:G25"/>
    <mergeCell ref="I25:J25"/>
    <mergeCell ref="B26:G26"/>
    <mergeCell ref="I26:J26"/>
    <mergeCell ref="B27:G27"/>
    <mergeCell ref="I27:J27"/>
    <mergeCell ref="B22:G22"/>
    <mergeCell ref="I22:J22"/>
    <mergeCell ref="B23:G23"/>
    <mergeCell ref="I23:J23"/>
    <mergeCell ref="B24:G24"/>
    <mergeCell ref="I24:J24"/>
    <mergeCell ref="B19:G19"/>
    <mergeCell ref="I19:J19"/>
    <mergeCell ref="B20:G20"/>
    <mergeCell ref="I20:J20"/>
    <mergeCell ref="B21:G21"/>
    <mergeCell ref="I21:J21"/>
    <mergeCell ref="B16:G16"/>
    <mergeCell ref="I16:J16"/>
    <mergeCell ref="B17:G17"/>
    <mergeCell ref="I17:J17"/>
    <mergeCell ref="B18:G18"/>
    <mergeCell ref="I18:J18"/>
    <mergeCell ref="B13:G13"/>
    <mergeCell ref="I13:J13"/>
    <mergeCell ref="B14:G14"/>
    <mergeCell ref="I14:J14"/>
    <mergeCell ref="B15:G15"/>
    <mergeCell ref="I15:J15"/>
    <mergeCell ref="B10:G10"/>
    <mergeCell ref="I10:J10"/>
    <mergeCell ref="B11:G11"/>
    <mergeCell ref="I11:J11"/>
    <mergeCell ref="B12:G12"/>
    <mergeCell ref="I12:J12"/>
    <mergeCell ref="B7:G7"/>
    <mergeCell ref="I7:J7"/>
    <mergeCell ref="B8:G8"/>
    <mergeCell ref="I8:J8"/>
    <mergeCell ref="B9:G9"/>
    <mergeCell ref="I9:J9"/>
    <mergeCell ref="A1:J1"/>
    <mergeCell ref="A3:A5"/>
    <mergeCell ref="B3:G5"/>
    <mergeCell ref="H3:H5"/>
    <mergeCell ref="I3:J5"/>
    <mergeCell ref="B6:G6"/>
    <mergeCell ref="I6:J6"/>
  </mergeCells>
  <printOptions/>
  <pageMargins left="0.7" right="0.7" top="0.75" bottom="0.75" header="0.3" footer="0.3"/>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indexed="48"/>
  </sheetPr>
  <dimension ref="A1:K83"/>
  <sheetViews>
    <sheetView zoomScalePageLayoutView="0" workbookViewId="0" topLeftCell="A61">
      <selection activeCell="M47" sqref="M47"/>
    </sheetView>
  </sheetViews>
  <sheetFormatPr defaultColWidth="9.00390625" defaultRowHeight="12.75"/>
  <cols>
    <col min="1" max="1" width="6.375" style="0" customWidth="1"/>
    <col min="3" max="3" width="6.625" style="0" customWidth="1"/>
    <col min="4" max="4" width="6.25390625" style="0" customWidth="1"/>
    <col min="6" max="6" width="7.875" style="0" customWidth="1"/>
    <col min="8" max="8" width="14.25390625" style="0" customWidth="1"/>
  </cols>
  <sheetData>
    <row r="1" spans="1:11" ht="50.25" customHeight="1">
      <c r="A1" s="162" t="s">
        <v>277</v>
      </c>
      <c r="B1" s="162"/>
      <c r="C1" s="162"/>
      <c r="D1" s="162"/>
      <c r="E1" s="162"/>
      <c r="F1" s="162"/>
      <c r="G1" s="162"/>
      <c r="H1" s="162"/>
      <c r="I1" s="162"/>
      <c r="J1" s="162"/>
      <c r="K1" s="21"/>
    </row>
    <row r="2" spans="1:10" ht="22.5" customHeight="1">
      <c r="A2" s="1"/>
      <c r="B2" s="199" t="s">
        <v>276</v>
      </c>
      <c r="C2" s="199"/>
      <c r="D2" s="199"/>
      <c r="E2" s="199"/>
      <c r="F2" s="199"/>
      <c r="G2" s="199"/>
      <c r="H2" s="199"/>
      <c r="I2" s="1"/>
      <c r="J2" s="1"/>
    </row>
    <row r="3" spans="1:10" ht="12.75">
      <c r="A3" s="163" t="s">
        <v>71</v>
      </c>
      <c r="B3" s="164" t="s">
        <v>15</v>
      </c>
      <c r="C3" s="165"/>
      <c r="D3" s="165"/>
      <c r="E3" s="165"/>
      <c r="F3" s="165"/>
      <c r="G3" s="165"/>
      <c r="H3" s="168" t="s">
        <v>82</v>
      </c>
      <c r="I3" s="171" t="s">
        <v>59</v>
      </c>
      <c r="J3" s="171"/>
    </row>
    <row r="4" spans="1:10" ht="12.75">
      <c r="A4" s="163"/>
      <c r="B4" s="166"/>
      <c r="C4" s="167"/>
      <c r="D4" s="167"/>
      <c r="E4" s="167"/>
      <c r="F4" s="167"/>
      <c r="G4" s="167"/>
      <c r="H4" s="169"/>
      <c r="I4" s="171"/>
      <c r="J4" s="171"/>
    </row>
    <row r="5" spans="1:10" ht="64.5" customHeight="1">
      <c r="A5" s="163"/>
      <c r="B5" s="166"/>
      <c r="C5" s="167"/>
      <c r="D5" s="167"/>
      <c r="E5" s="167"/>
      <c r="F5" s="167"/>
      <c r="G5" s="167"/>
      <c r="H5" s="170"/>
      <c r="I5" s="171"/>
      <c r="J5" s="171"/>
    </row>
    <row r="6" spans="1:10" ht="18.75" customHeight="1">
      <c r="A6" s="22"/>
      <c r="B6" s="172">
        <v>2</v>
      </c>
      <c r="C6" s="172"/>
      <c r="D6" s="172"/>
      <c r="E6" s="172"/>
      <c r="F6" s="172"/>
      <c r="G6" s="172"/>
      <c r="H6" s="23">
        <v>3</v>
      </c>
      <c r="I6" s="172">
        <v>4</v>
      </c>
      <c r="J6" s="172"/>
    </row>
    <row r="7" spans="1:10" ht="39.75" customHeight="1">
      <c r="A7" s="43" t="s">
        <v>63</v>
      </c>
      <c r="B7" s="196" t="s">
        <v>78</v>
      </c>
      <c r="C7" s="197"/>
      <c r="D7" s="197"/>
      <c r="E7" s="197"/>
      <c r="F7" s="197"/>
      <c r="G7" s="197"/>
      <c r="H7" s="44" t="s">
        <v>29</v>
      </c>
      <c r="I7" s="198">
        <v>1674731.15</v>
      </c>
      <c r="J7" s="198"/>
    </row>
    <row r="8" spans="1:10" ht="30" customHeight="1">
      <c r="A8" s="28" t="s">
        <v>64</v>
      </c>
      <c r="B8" s="174" t="s">
        <v>230</v>
      </c>
      <c r="C8" s="174"/>
      <c r="D8" s="174"/>
      <c r="E8" s="174"/>
      <c r="F8" s="174"/>
      <c r="G8" s="174"/>
      <c r="H8" s="26" t="s">
        <v>77</v>
      </c>
      <c r="I8" s="148">
        <f>I10+I16+I24+I34+I25</f>
        <v>39560000</v>
      </c>
      <c r="J8" s="148"/>
    </row>
    <row r="9" spans="1:10" ht="15">
      <c r="A9" s="29"/>
      <c r="B9" s="152" t="s">
        <v>19</v>
      </c>
      <c r="C9" s="152"/>
      <c r="D9" s="152"/>
      <c r="E9" s="152"/>
      <c r="F9" s="152"/>
      <c r="G9" s="152"/>
      <c r="H9" s="18" t="s">
        <v>29</v>
      </c>
      <c r="I9" s="173"/>
      <c r="J9" s="173"/>
    </row>
    <row r="10" spans="1:10" ht="21" customHeight="1">
      <c r="A10" s="41" t="s">
        <v>65</v>
      </c>
      <c r="B10" s="135" t="s">
        <v>177</v>
      </c>
      <c r="C10" s="150"/>
      <c r="D10" s="150"/>
      <c r="E10" s="150"/>
      <c r="F10" s="150"/>
      <c r="G10" s="151"/>
      <c r="H10" s="16" t="s">
        <v>76</v>
      </c>
      <c r="I10" s="118">
        <f>I12+I13+I14+I15</f>
        <v>8000000</v>
      </c>
      <c r="J10" s="119"/>
    </row>
    <row r="11" spans="1:10" ht="15">
      <c r="A11" s="29"/>
      <c r="B11" s="152" t="s">
        <v>19</v>
      </c>
      <c r="C11" s="152"/>
      <c r="D11" s="152"/>
      <c r="E11" s="152"/>
      <c r="F11" s="152"/>
      <c r="G11" s="152"/>
      <c r="H11" s="18" t="s">
        <v>29</v>
      </c>
      <c r="I11" s="118"/>
      <c r="J11" s="119"/>
    </row>
    <row r="12" spans="1:10" ht="15">
      <c r="A12" s="30" t="s">
        <v>178</v>
      </c>
      <c r="B12" s="132" t="s">
        <v>219</v>
      </c>
      <c r="C12" s="133"/>
      <c r="D12" s="133"/>
      <c r="E12" s="133"/>
      <c r="F12" s="133"/>
      <c r="G12" s="134"/>
      <c r="H12" s="36" t="s">
        <v>76</v>
      </c>
      <c r="I12" s="118"/>
      <c r="J12" s="119"/>
    </row>
    <row r="13" spans="1:10" ht="15">
      <c r="A13" s="30" t="s">
        <v>179</v>
      </c>
      <c r="B13" s="132" t="s">
        <v>220</v>
      </c>
      <c r="C13" s="133"/>
      <c r="D13" s="133"/>
      <c r="E13" s="133"/>
      <c r="F13" s="133"/>
      <c r="G13" s="134"/>
      <c r="H13" s="36" t="s">
        <v>76</v>
      </c>
      <c r="I13" s="118"/>
      <c r="J13" s="119"/>
    </row>
    <row r="14" spans="1:10" ht="15">
      <c r="A14" s="30" t="s">
        <v>180</v>
      </c>
      <c r="B14" s="153" t="s">
        <v>221</v>
      </c>
      <c r="C14" s="136"/>
      <c r="D14" s="136"/>
      <c r="E14" s="136"/>
      <c r="F14" s="136"/>
      <c r="G14" s="137"/>
      <c r="H14" s="16" t="s">
        <v>76</v>
      </c>
      <c r="I14" s="118"/>
      <c r="J14" s="119"/>
    </row>
    <row r="15" spans="1:10" ht="15">
      <c r="A15" s="30" t="s">
        <v>196</v>
      </c>
      <c r="B15" s="153" t="s">
        <v>222</v>
      </c>
      <c r="C15" s="136"/>
      <c r="D15" s="136"/>
      <c r="E15" s="136"/>
      <c r="F15" s="136"/>
      <c r="G15" s="137"/>
      <c r="H15" s="16" t="s">
        <v>76</v>
      </c>
      <c r="I15" s="118">
        <v>8000000</v>
      </c>
      <c r="J15" s="119"/>
    </row>
    <row r="16" spans="1:10" ht="22.5" customHeight="1">
      <c r="A16" s="41" t="s">
        <v>66</v>
      </c>
      <c r="B16" s="154" t="s">
        <v>181</v>
      </c>
      <c r="C16" s="155"/>
      <c r="D16" s="155"/>
      <c r="E16" s="155"/>
      <c r="F16" s="155"/>
      <c r="G16" s="156"/>
      <c r="H16" s="40" t="s">
        <v>75</v>
      </c>
      <c r="I16" s="130">
        <f>I18+I19+I20+I21+I22+I23</f>
        <v>31560000</v>
      </c>
      <c r="J16" s="131"/>
    </row>
    <row r="17" spans="1:10" ht="15">
      <c r="A17" s="37"/>
      <c r="B17" s="138" t="s">
        <v>19</v>
      </c>
      <c r="C17" s="139"/>
      <c r="D17" s="139"/>
      <c r="E17" s="139"/>
      <c r="F17" s="139"/>
      <c r="G17" s="140"/>
      <c r="H17" s="18" t="s">
        <v>29</v>
      </c>
      <c r="I17" s="157"/>
      <c r="J17" s="158"/>
    </row>
    <row r="18" spans="1:10" ht="15">
      <c r="A18" s="30" t="s">
        <v>166</v>
      </c>
      <c r="B18" s="132" t="s">
        <v>172</v>
      </c>
      <c r="C18" s="133"/>
      <c r="D18" s="133"/>
      <c r="E18" s="133"/>
      <c r="F18" s="133"/>
      <c r="G18" s="134"/>
      <c r="H18" s="16" t="s">
        <v>75</v>
      </c>
      <c r="I18" s="118">
        <v>18000000</v>
      </c>
      <c r="J18" s="119"/>
    </row>
    <row r="19" spans="1:10" ht="15">
      <c r="A19" s="30" t="s">
        <v>167</v>
      </c>
      <c r="B19" s="132" t="s">
        <v>171</v>
      </c>
      <c r="C19" s="133"/>
      <c r="D19" s="133"/>
      <c r="E19" s="133"/>
      <c r="F19" s="133"/>
      <c r="G19" s="134"/>
      <c r="H19" s="16" t="s">
        <v>75</v>
      </c>
      <c r="I19" s="118">
        <v>2700000</v>
      </c>
      <c r="J19" s="119"/>
    </row>
    <row r="20" spans="1:10" ht="15">
      <c r="A20" s="30" t="s">
        <v>168</v>
      </c>
      <c r="B20" s="132" t="s">
        <v>173</v>
      </c>
      <c r="C20" s="133"/>
      <c r="D20" s="133"/>
      <c r="E20" s="133"/>
      <c r="F20" s="133"/>
      <c r="G20" s="134"/>
      <c r="H20" s="16" t="s">
        <v>75</v>
      </c>
      <c r="I20" s="118">
        <v>8000000</v>
      </c>
      <c r="J20" s="119"/>
    </row>
    <row r="21" spans="1:10" ht="15">
      <c r="A21" s="30" t="s">
        <v>169</v>
      </c>
      <c r="B21" s="132" t="s">
        <v>226</v>
      </c>
      <c r="C21" s="133"/>
      <c r="D21" s="133"/>
      <c r="E21" s="133"/>
      <c r="F21" s="133"/>
      <c r="G21" s="134"/>
      <c r="H21" s="17" t="s">
        <v>75</v>
      </c>
      <c r="I21" s="118">
        <v>700000</v>
      </c>
      <c r="J21" s="119"/>
    </row>
    <row r="22" spans="1:10" ht="15">
      <c r="A22" s="30" t="s">
        <v>174</v>
      </c>
      <c r="B22" s="132" t="s">
        <v>175</v>
      </c>
      <c r="C22" s="133"/>
      <c r="D22" s="133"/>
      <c r="E22" s="133"/>
      <c r="F22" s="133"/>
      <c r="G22" s="134"/>
      <c r="H22" s="17" t="s">
        <v>75</v>
      </c>
      <c r="I22" s="118">
        <v>2160000</v>
      </c>
      <c r="J22" s="119"/>
    </row>
    <row r="23" spans="1:10" ht="15">
      <c r="A23" s="30" t="s">
        <v>176</v>
      </c>
      <c r="B23" s="132" t="s">
        <v>182</v>
      </c>
      <c r="C23" s="133"/>
      <c r="D23" s="133"/>
      <c r="E23" s="133"/>
      <c r="F23" s="133"/>
      <c r="G23" s="134"/>
      <c r="H23" s="17" t="s">
        <v>75</v>
      </c>
      <c r="I23" s="118"/>
      <c r="J23" s="119"/>
    </row>
    <row r="24" spans="1:10" ht="40.5" customHeight="1">
      <c r="A24" s="27" t="s">
        <v>67</v>
      </c>
      <c r="B24" s="126" t="s">
        <v>231</v>
      </c>
      <c r="C24" s="127"/>
      <c r="D24" s="127"/>
      <c r="E24" s="127"/>
      <c r="F24" s="127"/>
      <c r="G24" s="128"/>
      <c r="H24" s="17" t="s">
        <v>197</v>
      </c>
      <c r="I24" s="118"/>
      <c r="J24" s="119"/>
    </row>
    <row r="25" spans="1:10" ht="20.25" customHeight="1">
      <c r="A25" s="27" t="s">
        <v>170</v>
      </c>
      <c r="B25" s="144" t="s">
        <v>183</v>
      </c>
      <c r="C25" s="144"/>
      <c r="D25" s="144"/>
      <c r="E25" s="144"/>
      <c r="F25" s="144"/>
      <c r="G25" s="144"/>
      <c r="H25" s="16" t="s">
        <v>79</v>
      </c>
      <c r="I25" s="145">
        <f>I27+I28+I29+I30+I31+I32+I33</f>
        <v>0</v>
      </c>
      <c r="J25" s="145"/>
    </row>
    <row r="26" spans="1:10" ht="15">
      <c r="A26" s="30"/>
      <c r="B26" s="138" t="s">
        <v>19</v>
      </c>
      <c r="C26" s="139"/>
      <c r="D26" s="139"/>
      <c r="E26" s="139"/>
      <c r="F26" s="139"/>
      <c r="G26" s="140"/>
      <c r="H26" s="18" t="s">
        <v>29</v>
      </c>
      <c r="I26" s="118"/>
      <c r="J26" s="119"/>
    </row>
    <row r="27" spans="1:10" ht="15">
      <c r="A27" s="30" t="s">
        <v>198</v>
      </c>
      <c r="B27" s="132" t="s">
        <v>199</v>
      </c>
      <c r="C27" s="133"/>
      <c r="D27" s="133"/>
      <c r="E27" s="133"/>
      <c r="F27" s="133"/>
      <c r="G27" s="134"/>
      <c r="H27" s="17" t="s">
        <v>202</v>
      </c>
      <c r="I27" s="118"/>
      <c r="J27" s="119"/>
    </row>
    <row r="28" spans="1:10" ht="15">
      <c r="A28" s="30" t="s">
        <v>200</v>
      </c>
      <c r="B28" s="149" t="s">
        <v>201</v>
      </c>
      <c r="C28" s="149"/>
      <c r="D28" s="149"/>
      <c r="E28" s="149"/>
      <c r="F28" s="149"/>
      <c r="G28" s="149"/>
      <c r="H28" s="17" t="s">
        <v>203</v>
      </c>
      <c r="I28" s="145"/>
      <c r="J28" s="145"/>
    </row>
    <row r="29" spans="1:10" ht="15">
      <c r="A29" s="30" t="s">
        <v>205</v>
      </c>
      <c r="B29" s="132" t="s">
        <v>204</v>
      </c>
      <c r="C29" s="133"/>
      <c r="D29" s="133"/>
      <c r="E29" s="133"/>
      <c r="F29" s="133"/>
      <c r="G29" s="134"/>
      <c r="H29" s="17" t="s">
        <v>208</v>
      </c>
      <c r="I29" s="118"/>
      <c r="J29" s="119"/>
    </row>
    <row r="30" spans="1:10" ht="15">
      <c r="A30" s="30" t="s">
        <v>206</v>
      </c>
      <c r="B30" s="132" t="s">
        <v>209</v>
      </c>
      <c r="C30" s="133"/>
      <c r="D30" s="133"/>
      <c r="E30" s="133"/>
      <c r="F30" s="133"/>
      <c r="G30" s="134"/>
      <c r="H30" s="17" t="s">
        <v>211</v>
      </c>
      <c r="I30" s="118"/>
      <c r="J30" s="119"/>
    </row>
    <row r="31" spans="1:10" ht="15">
      <c r="A31" s="30" t="s">
        <v>207</v>
      </c>
      <c r="B31" s="132" t="s">
        <v>210</v>
      </c>
      <c r="C31" s="133"/>
      <c r="D31" s="133"/>
      <c r="E31" s="133"/>
      <c r="F31" s="133"/>
      <c r="G31" s="134"/>
      <c r="H31" s="17" t="s">
        <v>212</v>
      </c>
      <c r="I31" s="118"/>
      <c r="J31" s="119"/>
    </row>
    <row r="32" spans="1:10" ht="15">
      <c r="A32" s="30" t="s">
        <v>213</v>
      </c>
      <c r="B32" s="132" t="s">
        <v>216</v>
      </c>
      <c r="C32" s="133"/>
      <c r="D32" s="133"/>
      <c r="E32" s="133"/>
      <c r="F32" s="133"/>
      <c r="G32" s="134"/>
      <c r="H32" s="17" t="s">
        <v>215</v>
      </c>
      <c r="I32" s="118"/>
      <c r="J32" s="119"/>
    </row>
    <row r="33" spans="1:10" ht="15">
      <c r="A33" s="30" t="s">
        <v>214</v>
      </c>
      <c r="B33" s="132" t="s">
        <v>217</v>
      </c>
      <c r="C33" s="133"/>
      <c r="D33" s="133"/>
      <c r="E33" s="133"/>
      <c r="F33" s="133"/>
      <c r="G33" s="134"/>
      <c r="H33" s="17" t="s">
        <v>218</v>
      </c>
      <c r="I33" s="118"/>
      <c r="J33" s="119"/>
    </row>
    <row r="34" spans="1:10" ht="21.75" customHeight="1">
      <c r="A34" s="27" t="s">
        <v>224</v>
      </c>
      <c r="B34" s="126" t="s">
        <v>232</v>
      </c>
      <c r="C34" s="127"/>
      <c r="D34" s="127"/>
      <c r="E34" s="127"/>
      <c r="F34" s="127"/>
      <c r="G34" s="128"/>
      <c r="H34" s="17" t="s">
        <v>225</v>
      </c>
      <c r="I34" s="118"/>
      <c r="J34" s="119"/>
    </row>
    <row r="35" spans="1:10" ht="45" customHeight="1">
      <c r="A35" s="43" t="s">
        <v>68</v>
      </c>
      <c r="B35" s="146" t="s">
        <v>233</v>
      </c>
      <c r="C35" s="147"/>
      <c r="D35" s="147"/>
      <c r="E35" s="147"/>
      <c r="F35" s="147"/>
      <c r="G35" s="147"/>
      <c r="H35" s="42" t="s">
        <v>29</v>
      </c>
      <c r="I35" s="148">
        <f>I7+I8-I36</f>
        <v>-0.004499994218349457</v>
      </c>
      <c r="J35" s="148"/>
    </row>
    <row r="36" spans="1:10" ht="34.5" customHeight="1">
      <c r="A36" s="28" t="s">
        <v>69</v>
      </c>
      <c r="B36" s="174" t="s">
        <v>234</v>
      </c>
      <c r="C36" s="174"/>
      <c r="D36" s="174"/>
      <c r="E36" s="174"/>
      <c r="F36" s="174"/>
      <c r="G36" s="174"/>
      <c r="H36" s="26" t="s">
        <v>30</v>
      </c>
      <c r="I36" s="148">
        <f>I38+I44+I53+I54+I60+I63+I67</f>
        <v>41234731.15449999</v>
      </c>
      <c r="J36" s="148"/>
    </row>
    <row r="37" spans="1:10" ht="15">
      <c r="A37" s="30"/>
      <c r="B37" s="129" t="s">
        <v>19</v>
      </c>
      <c r="C37" s="129"/>
      <c r="D37" s="129"/>
      <c r="E37" s="129"/>
      <c r="F37" s="129"/>
      <c r="G37" s="129"/>
      <c r="H37" s="16"/>
      <c r="I37" s="145"/>
      <c r="J37" s="145"/>
    </row>
    <row r="38" spans="1:10" ht="12.75">
      <c r="A38" s="161" t="s">
        <v>184</v>
      </c>
      <c r="B38" s="175" t="s">
        <v>194</v>
      </c>
      <c r="C38" s="176"/>
      <c r="D38" s="176"/>
      <c r="E38" s="176"/>
      <c r="F38" s="176"/>
      <c r="G38" s="176"/>
      <c r="H38" s="179" t="s">
        <v>31</v>
      </c>
      <c r="I38" s="181">
        <f>I41+I42+I43</f>
        <v>28696866.009999998</v>
      </c>
      <c r="J38" s="181"/>
    </row>
    <row r="39" spans="1:10" ht="18.75" customHeight="1">
      <c r="A39" s="161"/>
      <c r="B39" s="177"/>
      <c r="C39" s="178"/>
      <c r="D39" s="178"/>
      <c r="E39" s="178"/>
      <c r="F39" s="178"/>
      <c r="G39" s="178"/>
      <c r="H39" s="180"/>
      <c r="I39" s="181"/>
      <c r="J39" s="181"/>
    </row>
    <row r="40" spans="1:10" ht="15">
      <c r="A40" s="30"/>
      <c r="B40" s="129" t="s">
        <v>18</v>
      </c>
      <c r="C40" s="129"/>
      <c r="D40" s="129"/>
      <c r="E40" s="129"/>
      <c r="F40" s="129"/>
      <c r="G40" s="129"/>
      <c r="H40" s="16"/>
      <c r="I40" s="145"/>
      <c r="J40" s="145"/>
    </row>
    <row r="41" spans="1:10" ht="15">
      <c r="A41" s="30" t="s">
        <v>227</v>
      </c>
      <c r="B41" s="182" t="s">
        <v>23</v>
      </c>
      <c r="C41" s="182"/>
      <c r="D41" s="182"/>
      <c r="E41" s="182"/>
      <c r="F41" s="182"/>
      <c r="G41" s="182"/>
      <c r="H41" s="18" t="s">
        <v>32</v>
      </c>
      <c r="I41" s="183">
        <f>2363992*12+1617910-7597075.09</f>
        <v>22388738.91</v>
      </c>
      <c r="J41" s="183"/>
    </row>
    <row r="42" spans="1:10" ht="15">
      <c r="A42" s="30" t="s">
        <v>228</v>
      </c>
      <c r="B42" s="187" t="s">
        <v>24</v>
      </c>
      <c r="C42" s="187"/>
      <c r="D42" s="187"/>
      <c r="E42" s="187"/>
      <c r="F42" s="187"/>
      <c r="G42" s="187"/>
      <c r="H42" s="16" t="s">
        <v>33</v>
      </c>
      <c r="I42" s="145">
        <f>12000-1564.41</f>
        <v>10435.59</v>
      </c>
      <c r="J42" s="145"/>
    </row>
    <row r="43" spans="1:10" ht="15">
      <c r="A43" s="30" t="s">
        <v>229</v>
      </c>
      <c r="B43" s="185" t="s">
        <v>72</v>
      </c>
      <c r="C43" s="186"/>
      <c r="D43" s="186"/>
      <c r="E43" s="186"/>
      <c r="F43" s="186"/>
      <c r="G43" s="186"/>
      <c r="H43" s="17" t="s">
        <v>34</v>
      </c>
      <c r="I43" s="145">
        <f>8396027.92-2098336.41</f>
        <v>6297691.51</v>
      </c>
      <c r="J43" s="145"/>
    </row>
    <row r="44" spans="1:10" ht="15.75">
      <c r="A44" s="55" t="s">
        <v>185</v>
      </c>
      <c r="B44" s="184" t="s">
        <v>235</v>
      </c>
      <c r="C44" s="184"/>
      <c r="D44" s="184"/>
      <c r="E44" s="184"/>
      <c r="F44" s="184"/>
      <c r="G44" s="184"/>
      <c r="H44" s="38" t="s">
        <v>35</v>
      </c>
      <c r="I44" s="181">
        <f>I46+I47+I48+I49+I50+I51+I52</f>
        <v>9852199.300999999</v>
      </c>
      <c r="J44" s="181"/>
    </row>
    <row r="45" spans="1:10" ht="15">
      <c r="A45" s="30"/>
      <c r="B45" s="129" t="s">
        <v>18</v>
      </c>
      <c r="C45" s="129"/>
      <c r="D45" s="129"/>
      <c r="E45" s="129"/>
      <c r="F45" s="129"/>
      <c r="G45" s="129"/>
      <c r="H45" s="16"/>
      <c r="I45" s="145"/>
      <c r="J45" s="145"/>
    </row>
    <row r="46" spans="1:10" ht="15">
      <c r="A46" s="30" t="s">
        <v>186</v>
      </c>
      <c r="B46" s="182" t="s">
        <v>25</v>
      </c>
      <c r="C46" s="182"/>
      <c r="D46" s="182"/>
      <c r="E46" s="182"/>
      <c r="F46" s="182"/>
      <c r="G46" s="182"/>
      <c r="H46" s="18" t="s">
        <v>36</v>
      </c>
      <c r="I46" s="145">
        <f>459051.46*1.05-79793.8</f>
        <v>402210.23300000007</v>
      </c>
      <c r="J46" s="145"/>
    </row>
    <row r="47" spans="1:10" ht="15">
      <c r="A47" s="30" t="s">
        <v>187</v>
      </c>
      <c r="B47" s="187" t="s">
        <v>26</v>
      </c>
      <c r="C47" s="187"/>
      <c r="D47" s="187"/>
      <c r="E47" s="187"/>
      <c r="F47" s="187"/>
      <c r="G47" s="187"/>
      <c r="H47" s="16" t="s">
        <v>37</v>
      </c>
      <c r="I47" s="145">
        <f>42819.3*1.05-7442.99</f>
        <v>37517.27500000001</v>
      </c>
      <c r="J47" s="145"/>
    </row>
    <row r="48" spans="1:10" ht="15">
      <c r="A48" s="30" t="s">
        <v>188</v>
      </c>
      <c r="B48" s="182" t="s">
        <v>27</v>
      </c>
      <c r="C48" s="182"/>
      <c r="D48" s="182"/>
      <c r="E48" s="182"/>
      <c r="F48" s="182"/>
      <c r="G48" s="182"/>
      <c r="H48" s="18" t="s">
        <v>38</v>
      </c>
      <c r="I48" s="145">
        <f>304318.63*1.1-10000-56327.91</f>
        <v>268422.583</v>
      </c>
      <c r="J48" s="145"/>
    </row>
    <row r="49" spans="1:10" ht="15">
      <c r="A49" s="29" t="s">
        <v>189</v>
      </c>
      <c r="B49" s="153" t="s">
        <v>73</v>
      </c>
      <c r="C49" s="136"/>
      <c r="D49" s="136"/>
      <c r="E49" s="136"/>
      <c r="F49" s="136"/>
      <c r="G49" s="136"/>
      <c r="H49" s="17" t="s">
        <v>39</v>
      </c>
      <c r="I49" s="145">
        <f>36000-6257.64</f>
        <v>29742.36</v>
      </c>
      <c r="J49" s="145"/>
    </row>
    <row r="50" spans="1:11" ht="15">
      <c r="A50" s="30" t="s">
        <v>190</v>
      </c>
      <c r="B50" s="182" t="s">
        <v>74</v>
      </c>
      <c r="C50" s="182"/>
      <c r="D50" s="182"/>
      <c r="E50" s="182"/>
      <c r="F50" s="182"/>
      <c r="G50" s="182"/>
      <c r="H50" s="17" t="s">
        <v>40</v>
      </c>
      <c r="I50" s="145">
        <f>573797.92-150000-99739.4</f>
        <v>324058.52</v>
      </c>
      <c r="J50" s="145"/>
      <c r="K50" s="31"/>
    </row>
    <row r="51" spans="1:10" ht="15">
      <c r="A51" s="30" t="s">
        <v>191</v>
      </c>
      <c r="B51" s="187" t="s">
        <v>28</v>
      </c>
      <c r="C51" s="187"/>
      <c r="D51" s="187"/>
      <c r="E51" s="187"/>
      <c r="F51" s="187"/>
      <c r="G51" s="187"/>
      <c r="H51" s="16" t="s">
        <v>41</v>
      </c>
      <c r="I51" s="145">
        <f>2166907.1-376658.77</f>
        <v>1790248.33</v>
      </c>
      <c r="J51" s="145"/>
    </row>
    <row r="52" spans="1:10" ht="30" customHeight="1">
      <c r="A52" s="30" t="s">
        <v>278</v>
      </c>
      <c r="B52" s="132" t="s">
        <v>279</v>
      </c>
      <c r="C52" s="133"/>
      <c r="D52" s="133"/>
      <c r="E52" s="133"/>
      <c r="F52" s="133"/>
      <c r="G52" s="134"/>
      <c r="H52" s="16" t="s">
        <v>41</v>
      </c>
      <c r="I52" s="118">
        <v>7000000</v>
      </c>
      <c r="J52" s="119"/>
    </row>
    <row r="53" spans="1:10" ht="15">
      <c r="A53" s="55" t="s">
        <v>192</v>
      </c>
      <c r="B53" s="159" t="s">
        <v>236</v>
      </c>
      <c r="C53" s="160"/>
      <c r="D53" s="160"/>
      <c r="E53" s="160"/>
      <c r="F53" s="160"/>
      <c r="G53" s="160"/>
      <c r="H53" s="54" t="s">
        <v>70</v>
      </c>
      <c r="I53" s="157">
        <f>1249664.17*1.05-439776.07+20000-1520.95</f>
        <v>890850.3584999999</v>
      </c>
      <c r="J53" s="158"/>
    </row>
    <row r="54" spans="1:10" ht="15.75">
      <c r="A54" s="46" t="s">
        <v>193</v>
      </c>
      <c r="B54" s="188" t="s">
        <v>195</v>
      </c>
      <c r="C54" s="189"/>
      <c r="D54" s="189"/>
      <c r="E54" s="189"/>
      <c r="F54" s="189"/>
      <c r="G54" s="190"/>
      <c r="H54" s="54" t="s">
        <v>42</v>
      </c>
      <c r="I54" s="181">
        <f>I56+I57+I58+I59</f>
        <v>1794815.4850000003</v>
      </c>
      <c r="J54" s="181"/>
    </row>
    <row r="55" spans="1:10" ht="15">
      <c r="A55" s="30"/>
      <c r="B55" s="129" t="s">
        <v>18</v>
      </c>
      <c r="C55" s="129"/>
      <c r="D55" s="129"/>
      <c r="E55" s="129"/>
      <c r="F55" s="129"/>
      <c r="G55" s="129"/>
      <c r="H55" s="16"/>
      <c r="I55" s="145"/>
      <c r="J55" s="145"/>
    </row>
    <row r="56" spans="1:10" ht="15">
      <c r="A56" s="47" t="s">
        <v>80</v>
      </c>
      <c r="B56" s="191" t="s">
        <v>237</v>
      </c>
      <c r="C56" s="191"/>
      <c r="D56" s="191"/>
      <c r="E56" s="191"/>
      <c r="F56" s="191"/>
      <c r="G56" s="191"/>
      <c r="H56" s="17" t="s">
        <v>43</v>
      </c>
      <c r="I56" s="145">
        <f>470800.29*1.1</f>
        <v>517880.319</v>
      </c>
      <c r="J56" s="145"/>
    </row>
    <row r="57" spans="1:10" ht="15">
      <c r="A57" s="47" t="s">
        <v>81</v>
      </c>
      <c r="B57" s="192" t="s">
        <v>239</v>
      </c>
      <c r="C57" s="192"/>
      <c r="D57" s="192"/>
      <c r="E57" s="192"/>
      <c r="F57" s="192"/>
      <c r="G57" s="192"/>
      <c r="H57" s="17" t="s">
        <v>45</v>
      </c>
      <c r="I57" s="145">
        <f>1243514.83*1.2-215282.63</f>
        <v>1276935.1660000002</v>
      </c>
      <c r="J57" s="145"/>
    </row>
    <row r="58" spans="1:10" ht="15">
      <c r="A58" s="47" t="s">
        <v>85</v>
      </c>
      <c r="B58" s="192" t="s">
        <v>238</v>
      </c>
      <c r="C58" s="192"/>
      <c r="D58" s="192"/>
      <c r="E58" s="192"/>
      <c r="F58" s="192"/>
      <c r="G58" s="192"/>
      <c r="H58" s="17" t="s">
        <v>44</v>
      </c>
      <c r="I58" s="145"/>
      <c r="J58" s="145"/>
    </row>
    <row r="59" spans="1:10" ht="15">
      <c r="A59" s="47" t="s">
        <v>240</v>
      </c>
      <c r="B59" s="153" t="s">
        <v>241</v>
      </c>
      <c r="C59" s="136"/>
      <c r="D59" s="136"/>
      <c r="E59" s="136"/>
      <c r="F59" s="136"/>
      <c r="G59" s="137"/>
      <c r="H59" s="17" t="s">
        <v>242</v>
      </c>
      <c r="I59" s="118"/>
      <c r="J59" s="119"/>
    </row>
    <row r="60" spans="1:10" ht="15.75">
      <c r="A60" s="46" t="s">
        <v>243</v>
      </c>
      <c r="B60" s="193" t="s">
        <v>244</v>
      </c>
      <c r="C60" s="194"/>
      <c r="D60" s="194"/>
      <c r="E60" s="194"/>
      <c r="F60" s="194"/>
      <c r="G60" s="195"/>
      <c r="H60" s="17" t="s">
        <v>245</v>
      </c>
      <c r="I60" s="118">
        <f>I62</f>
        <v>0</v>
      </c>
      <c r="J60" s="119"/>
    </row>
    <row r="61" spans="1:10" ht="15">
      <c r="A61" s="47"/>
      <c r="B61" s="138" t="s">
        <v>19</v>
      </c>
      <c r="C61" s="139"/>
      <c r="D61" s="139"/>
      <c r="E61" s="139"/>
      <c r="F61" s="139"/>
      <c r="G61" s="140"/>
      <c r="H61" s="17"/>
      <c r="I61" s="118"/>
      <c r="J61" s="119"/>
    </row>
    <row r="62" spans="1:10" ht="15">
      <c r="A62" s="47" t="s">
        <v>246</v>
      </c>
      <c r="B62" s="132" t="s">
        <v>248</v>
      </c>
      <c r="C62" s="133"/>
      <c r="D62" s="133"/>
      <c r="E62" s="133"/>
      <c r="F62" s="133"/>
      <c r="G62" s="134"/>
      <c r="H62" s="17" t="s">
        <v>247</v>
      </c>
      <c r="I62" s="118"/>
      <c r="J62" s="119"/>
    </row>
    <row r="63" spans="1:10" ht="15">
      <c r="A63" s="48" t="s">
        <v>249</v>
      </c>
      <c r="B63" s="135" t="s">
        <v>250</v>
      </c>
      <c r="C63" s="136"/>
      <c r="D63" s="136"/>
      <c r="E63" s="136"/>
      <c r="F63" s="136"/>
      <c r="G63" s="137"/>
      <c r="H63" s="17" t="s">
        <v>251</v>
      </c>
      <c r="I63" s="118">
        <f>I65+I66</f>
        <v>0</v>
      </c>
      <c r="J63" s="119"/>
    </row>
    <row r="64" spans="1:10" ht="15">
      <c r="A64" s="47"/>
      <c r="B64" s="138" t="s">
        <v>19</v>
      </c>
      <c r="C64" s="139"/>
      <c r="D64" s="139"/>
      <c r="E64" s="139"/>
      <c r="F64" s="139"/>
      <c r="G64" s="140"/>
      <c r="H64" s="17"/>
      <c r="I64" s="118"/>
      <c r="J64" s="119"/>
    </row>
    <row r="65" spans="1:10" ht="15">
      <c r="A65" s="47" t="s">
        <v>254</v>
      </c>
      <c r="B65" s="120" t="s">
        <v>255</v>
      </c>
      <c r="C65" s="121"/>
      <c r="D65" s="121"/>
      <c r="E65" s="121"/>
      <c r="F65" s="121"/>
      <c r="G65" s="122"/>
      <c r="H65" s="17" t="s">
        <v>252</v>
      </c>
      <c r="I65" s="118"/>
      <c r="J65" s="119"/>
    </row>
    <row r="66" spans="1:10" ht="15">
      <c r="A66" s="47" t="s">
        <v>256</v>
      </c>
      <c r="B66" s="120" t="s">
        <v>257</v>
      </c>
      <c r="C66" s="121"/>
      <c r="D66" s="121"/>
      <c r="E66" s="121"/>
      <c r="F66" s="121"/>
      <c r="G66" s="122"/>
      <c r="H66" s="17" t="s">
        <v>253</v>
      </c>
      <c r="I66" s="118"/>
      <c r="J66" s="119"/>
    </row>
    <row r="67" spans="1:10" ht="15">
      <c r="A67" s="48" t="s">
        <v>258</v>
      </c>
      <c r="B67" s="123" t="s">
        <v>260</v>
      </c>
      <c r="C67" s="124"/>
      <c r="D67" s="124"/>
      <c r="E67" s="124"/>
      <c r="F67" s="124"/>
      <c r="G67" s="125"/>
      <c r="H67" s="17" t="s">
        <v>259</v>
      </c>
      <c r="I67" s="118">
        <f>I69+I70</f>
        <v>0</v>
      </c>
      <c r="J67" s="119"/>
    </row>
    <row r="68" spans="1:10" ht="15">
      <c r="A68" s="47"/>
      <c r="B68" s="129" t="s">
        <v>18</v>
      </c>
      <c r="C68" s="129"/>
      <c r="D68" s="129"/>
      <c r="E68" s="129"/>
      <c r="F68" s="129"/>
      <c r="G68" s="129"/>
      <c r="H68" s="17"/>
      <c r="I68" s="118"/>
      <c r="J68" s="119"/>
    </row>
    <row r="69" spans="1:10" ht="15">
      <c r="A69" s="47" t="s">
        <v>261</v>
      </c>
      <c r="B69" s="120" t="s">
        <v>263</v>
      </c>
      <c r="C69" s="121"/>
      <c r="D69" s="121"/>
      <c r="E69" s="121"/>
      <c r="F69" s="121"/>
      <c r="G69" s="122"/>
      <c r="H69" s="17" t="s">
        <v>265</v>
      </c>
      <c r="I69" s="118"/>
      <c r="J69" s="119"/>
    </row>
    <row r="70" spans="1:10" ht="15">
      <c r="A70" s="47" t="s">
        <v>262</v>
      </c>
      <c r="B70" s="120" t="s">
        <v>264</v>
      </c>
      <c r="C70" s="121"/>
      <c r="D70" s="121"/>
      <c r="E70" s="121"/>
      <c r="F70" s="121"/>
      <c r="G70" s="122"/>
      <c r="H70" s="17" t="s">
        <v>266</v>
      </c>
      <c r="I70" s="118"/>
      <c r="J70" s="119"/>
    </row>
    <row r="71" spans="1:10" ht="15">
      <c r="A71" s="47"/>
      <c r="B71" s="141" t="s">
        <v>267</v>
      </c>
      <c r="C71" s="142"/>
      <c r="D71" s="142"/>
      <c r="E71" s="142"/>
      <c r="F71" s="142"/>
      <c r="G71" s="143"/>
      <c r="H71" s="17"/>
      <c r="I71" s="118"/>
      <c r="J71" s="119"/>
    </row>
    <row r="72" spans="1:10" ht="15">
      <c r="A72" s="47"/>
      <c r="B72" s="153" t="s">
        <v>268</v>
      </c>
      <c r="C72" s="136"/>
      <c r="D72" s="136"/>
      <c r="E72" s="136"/>
      <c r="F72" s="136"/>
      <c r="G72" s="137"/>
      <c r="H72" s="16"/>
      <c r="I72" s="118"/>
      <c r="J72" s="119"/>
    </row>
    <row r="73" spans="1:10" ht="15">
      <c r="A73" s="49"/>
      <c r="B73" s="50"/>
      <c r="C73" s="50"/>
      <c r="D73" s="50"/>
      <c r="E73" s="50"/>
      <c r="F73" s="50"/>
      <c r="G73" s="50"/>
      <c r="H73" s="20"/>
      <c r="I73" s="51"/>
      <c r="J73" s="51"/>
    </row>
    <row r="74" spans="1:10" ht="15">
      <c r="A74" s="49"/>
      <c r="B74" s="50"/>
      <c r="C74" s="50"/>
      <c r="D74" s="50"/>
      <c r="E74" s="50"/>
      <c r="F74" s="50"/>
      <c r="G74" s="50"/>
      <c r="H74" s="20"/>
      <c r="I74" s="51"/>
      <c r="J74" s="51"/>
    </row>
    <row r="75" spans="1:10" ht="15">
      <c r="A75" s="56" t="s">
        <v>83</v>
      </c>
      <c r="B75" s="56"/>
      <c r="C75" s="56"/>
      <c r="D75" s="56"/>
      <c r="E75" s="56"/>
      <c r="F75" s="1"/>
      <c r="G75" s="19"/>
      <c r="H75" s="19"/>
      <c r="I75" s="83" t="s">
        <v>108</v>
      </c>
      <c r="J75" s="83"/>
    </row>
    <row r="76" spans="1:10" ht="15">
      <c r="A76" s="56"/>
      <c r="B76" s="56"/>
      <c r="C76" s="56"/>
      <c r="D76" s="56"/>
      <c r="E76" s="56"/>
      <c r="F76" s="1"/>
      <c r="G76" s="116" t="s">
        <v>4</v>
      </c>
      <c r="H76" s="116"/>
      <c r="I76" s="115" t="s">
        <v>5</v>
      </c>
      <c r="J76" s="115"/>
    </row>
    <row r="77" spans="1:10" ht="15">
      <c r="A77" s="56" t="s">
        <v>84</v>
      </c>
      <c r="B77" s="56"/>
      <c r="C77" s="56"/>
      <c r="D77" s="56"/>
      <c r="E77" s="56"/>
      <c r="F77" s="1"/>
      <c r="G77" s="19"/>
      <c r="H77" s="19"/>
      <c r="I77" s="83" t="s">
        <v>109</v>
      </c>
      <c r="J77" s="83"/>
    </row>
    <row r="78" spans="1:10" ht="15">
      <c r="A78" s="56"/>
      <c r="B78" s="56"/>
      <c r="C78" s="56"/>
      <c r="D78" s="56"/>
      <c r="E78" s="56"/>
      <c r="F78" s="1"/>
      <c r="G78" s="116" t="s">
        <v>4</v>
      </c>
      <c r="H78" s="116"/>
      <c r="I78" s="115" t="s">
        <v>5</v>
      </c>
      <c r="J78" s="115"/>
    </row>
    <row r="79" spans="1:10" ht="15">
      <c r="A79" s="56" t="s">
        <v>46</v>
      </c>
      <c r="B79" s="56"/>
      <c r="C79" s="1" t="s">
        <v>47</v>
      </c>
      <c r="D79" s="117" t="s">
        <v>110</v>
      </c>
      <c r="E79" s="117"/>
      <c r="F79" s="1"/>
      <c r="G79" s="19"/>
      <c r="H79" s="19"/>
      <c r="I79" s="82" t="s">
        <v>111</v>
      </c>
      <c r="J79" s="82"/>
    </row>
    <row r="80" spans="1:10" ht="15">
      <c r="A80" s="1" t="s">
        <v>269</v>
      </c>
      <c r="B80" s="1"/>
      <c r="C80" s="1"/>
      <c r="D80" s="1"/>
      <c r="E80" s="1"/>
      <c r="F80" s="1"/>
      <c r="G80" s="116" t="s">
        <v>4</v>
      </c>
      <c r="H80" s="116"/>
      <c r="I80" s="115" t="s">
        <v>5</v>
      </c>
      <c r="J80" s="115"/>
    </row>
    <row r="81" spans="1:6" ht="15">
      <c r="A81" s="1"/>
      <c r="B81" s="1"/>
      <c r="C81" s="1"/>
      <c r="D81" s="1"/>
      <c r="E81" s="1"/>
      <c r="F81" s="1"/>
    </row>
    <row r="82" spans="1:6" ht="15">
      <c r="A82" s="1"/>
      <c r="B82" s="1"/>
      <c r="C82" s="1"/>
      <c r="D82" s="1"/>
      <c r="E82" s="1"/>
      <c r="F82" s="1"/>
    </row>
    <row r="83" spans="1:10" ht="15">
      <c r="A83" s="1"/>
      <c r="B83" s="1"/>
      <c r="C83" s="1"/>
      <c r="D83" s="1"/>
      <c r="E83" s="1"/>
      <c r="F83" s="1"/>
      <c r="G83" s="1"/>
      <c r="H83" s="1"/>
      <c r="I83" s="1"/>
      <c r="J83" s="1"/>
    </row>
  </sheetData>
  <sheetProtection/>
  <mergeCells count="153">
    <mergeCell ref="B52:G52"/>
    <mergeCell ref="I52:J52"/>
    <mergeCell ref="G80:H80"/>
    <mergeCell ref="I80:J80"/>
    <mergeCell ref="B2:H2"/>
    <mergeCell ref="A77:E78"/>
    <mergeCell ref="I77:J77"/>
    <mergeCell ref="G78:H78"/>
    <mergeCell ref="I78:J78"/>
    <mergeCell ref="A79:B79"/>
    <mergeCell ref="D79:E79"/>
    <mergeCell ref="I79:J79"/>
    <mergeCell ref="B71:G71"/>
    <mergeCell ref="I71:J71"/>
    <mergeCell ref="B72:G72"/>
    <mergeCell ref="I72:J72"/>
    <mergeCell ref="A75:E76"/>
    <mergeCell ref="I75:J75"/>
    <mergeCell ref="G76:H76"/>
    <mergeCell ref="I76:J76"/>
    <mergeCell ref="B68:G68"/>
    <mergeCell ref="I68:J68"/>
    <mergeCell ref="B69:G69"/>
    <mergeCell ref="I69:J69"/>
    <mergeCell ref="B70:G70"/>
    <mergeCell ref="I70:J70"/>
    <mergeCell ref="B65:G65"/>
    <mergeCell ref="I65:J65"/>
    <mergeCell ref="B66:G66"/>
    <mergeCell ref="I66:J66"/>
    <mergeCell ref="B67:G67"/>
    <mergeCell ref="I67:J67"/>
    <mergeCell ref="B62:G62"/>
    <mergeCell ref="I62:J62"/>
    <mergeCell ref="B63:G63"/>
    <mergeCell ref="I63:J63"/>
    <mergeCell ref="B64:G64"/>
    <mergeCell ref="I64:J64"/>
    <mergeCell ref="B59:G59"/>
    <mergeCell ref="I59:J59"/>
    <mergeCell ref="B60:G60"/>
    <mergeCell ref="I60:J60"/>
    <mergeCell ref="B61:G61"/>
    <mergeCell ref="I61:J61"/>
    <mergeCell ref="B56:G56"/>
    <mergeCell ref="I56:J56"/>
    <mergeCell ref="B57:G57"/>
    <mergeCell ref="I57:J57"/>
    <mergeCell ref="B58:G58"/>
    <mergeCell ref="I58:J58"/>
    <mergeCell ref="B53:G53"/>
    <mergeCell ref="I53:J53"/>
    <mergeCell ref="B54:G54"/>
    <mergeCell ref="I54:J54"/>
    <mergeCell ref="B55:G55"/>
    <mergeCell ref="I55:J55"/>
    <mergeCell ref="B49:G49"/>
    <mergeCell ref="I49:J49"/>
    <mergeCell ref="B50:G50"/>
    <mergeCell ref="I50:J50"/>
    <mergeCell ref="B51:G51"/>
    <mergeCell ref="I51:J51"/>
    <mergeCell ref="B46:G46"/>
    <mergeCell ref="I46:J46"/>
    <mergeCell ref="B47:G47"/>
    <mergeCell ref="I47:J47"/>
    <mergeCell ref="B48:G48"/>
    <mergeCell ref="I48:J48"/>
    <mergeCell ref="B43:G43"/>
    <mergeCell ref="I43:J43"/>
    <mergeCell ref="B44:G44"/>
    <mergeCell ref="I44:J44"/>
    <mergeCell ref="B45:G45"/>
    <mergeCell ref="I45:J45"/>
    <mergeCell ref="B40:G40"/>
    <mergeCell ref="I40:J40"/>
    <mergeCell ref="B41:G41"/>
    <mergeCell ref="I41:J41"/>
    <mergeCell ref="B42:G42"/>
    <mergeCell ref="I42:J42"/>
    <mergeCell ref="B37:G37"/>
    <mergeCell ref="I37:J37"/>
    <mergeCell ref="A38:A39"/>
    <mergeCell ref="B38:G39"/>
    <mergeCell ref="H38:H39"/>
    <mergeCell ref="I38:J39"/>
    <mergeCell ref="B34:G34"/>
    <mergeCell ref="I34:J34"/>
    <mergeCell ref="B35:G35"/>
    <mergeCell ref="I35:J35"/>
    <mergeCell ref="B36:G36"/>
    <mergeCell ref="I36:J36"/>
    <mergeCell ref="B31:G31"/>
    <mergeCell ref="I31:J31"/>
    <mergeCell ref="B32:G32"/>
    <mergeCell ref="I32:J32"/>
    <mergeCell ref="B33:G33"/>
    <mergeCell ref="I33:J33"/>
    <mergeCell ref="B28:G28"/>
    <mergeCell ref="I28:J28"/>
    <mergeCell ref="B29:G29"/>
    <mergeCell ref="I29:J29"/>
    <mergeCell ref="B30:G30"/>
    <mergeCell ref="I30:J30"/>
    <mergeCell ref="B25:G25"/>
    <mergeCell ref="I25:J25"/>
    <mergeCell ref="B26:G26"/>
    <mergeCell ref="I26:J26"/>
    <mergeCell ref="B27:G27"/>
    <mergeCell ref="I27:J27"/>
    <mergeCell ref="B22:G22"/>
    <mergeCell ref="I22:J22"/>
    <mergeCell ref="B23:G23"/>
    <mergeCell ref="I23:J23"/>
    <mergeCell ref="B24:G24"/>
    <mergeCell ref="I24:J24"/>
    <mergeCell ref="B19:G19"/>
    <mergeCell ref="I19:J19"/>
    <mergeCell ref="B20:G20"/>
    <mergeCell ref="I20:J20"/>
    <mergeCell ref="B21:G21"/>
    <mergeCell ref="I21:J21"/>
    <mergeCell ref="B16:G16"/>
    <mergeCell ref="I16:J16"/>
    <mergeCell ref="B17:G17"/>
    <mergeCell ref="I17:J17"/>
    <mergeCell ref="B18:G18"/>
    <mergeCell ref="I18:J18"/>
    <mergeCell ref="B13:G13"/>
    <mergeCell ref="I13:J13"/>
    <mergeCell ref="B14:G14"/>
    <mergeCell ref="I14:J14"/>
    <mergeCell ref="B15:G15"/>
    <mergeCell ref="I15:J15"/>
    <mergeCell ref="B10:G10"/>
    <mergeCell ref="I10:J10"/>
    <mergeCell ref="B11:G11"/>
    <mergeCell ref="I11:J11"/>
    <mergeCell ref="B12:G12"/>
    <mergeCell ref="I12:J12"/>
    <mergeCell ref="B7:G7"/>
    <mergeCell ref="I7:J7"/>
    <mergeCell ref="B8:G8"/>
    <mergeCell ref="I8:J8"/>
    <mergeCell ref="B9:G9"/>
    <mergeCell ref="I9:J9"/>
    <mergeCell ref="A1:J1"/>
    <mergeCell ref="A3:A5"/>
    <mergeCell ref="B3:G5"/>
    <mergeCell ref="H3:H5"/>
    <mergeCell ref="I3:J5"/>
    <mergeCell ref="B6:G6"/>
    <mergeCell ref="I6:J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yuliya yaroshenko (s)</dc:creator>
  <cp:keywords/>
  <dc:description/>
  <cp:lastModifiedBy>www.vsevinfo.ru</cp:lastModifiedBy>
  <cp:lastPrinted>2013-04-05T08:48:08Z</cp:lastPrinted>
  <dcterms:created xsi:type="dcterms:W3CDTF">2004-09-19T06:34:55Z</dcterms:created>
  <dcterms:modified xsi:type="dcterms:W3CDTF">2013-05-14T06:45:05Z</dcterms:modified>
  <cp:category/>
  <cp:version/>
  <cp:contentType/>
  <cp:contentStatus/>
</cp:coreProperties>
</file>